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G:\Cuenta publica 2019\Anual\Correctos Entrega\"/>
    </mc:Choice>
  </mc:AlternateContent>
  <bookViews>
    <workbookView xWindow="0" yWindow="0" windowWidth="20490" windowHeight="7650"/>
  </bookViews>
  <sheets>
    <sheet name="AVANCE POA" sheetId="2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G54" i="2" l="1"/>
  <c r="AF54" i="2"/>
  <c r="AE54" i="2"/>
  <c r="AD54" i="2"/>
  <c r="AC54" i="2"/>
  <c r="AB54" i="2"/>
  <c r="AG53" i="2"/>
  <c r="AF53" i="2"/>
  <c r="AE53" i="2"/>
  <c r="AD53" i="2"/>
  <c r="AC53" i="2"/>
  <c r="AB53" i="2"/>
  <c r="AH52" i="2"/>
  <c r="AI51" i="2" s="1"/>
  <c r="Z52" i="2"/>
  <c r="AH51" i="2"/>
  <c r="AA51" i="2"/>
  <c r="Z51" i="2"/>
  <c r="AH50" i="2"/>
  <c r="Z50" i="2"/>
  <c r="AA49" i="2" s="1"/>
  <c r="AI49" i="2"/>
  <c r="AH49" i="2"/>
  <c r="Z49" i="2"/>
  <c r="AH48" i="2"/>
  <c r="AI47" i="2" s="1"/>
  <c r="Z48" i="2"/>
  <c r="AA47" i="2" s="1"/>
  <c r="AH47" i="2"/>
  <c r="Z47" i="2"/>
  <c r="AH46" i="2"/>
  <c r="AI45" i="2" s="1"/>
  <c r="Z46" i="2"/>
  <c r="AH45" i="2"/>
  <c r="Z45" i="2"/>
  <c r="AH44" i="2"/>
  <c r="AI43" i="2" s="1"/>
  <c r="Z44" i="2"/>
  <c r="AH43" i="2"/>
  <c r="AA43" i="2"/>
  <c r="Z43" i="2"/>
  <c r="AH42" i="2"/>
  <c r="Z42" i="2"/>
  <c r="AI41" i="2"/>
  <c r="AH41" i="2"/>
  <c r="Z41" i="2"/>
  <c r="AH40" i="2"/>
  <c r="Z40" i="2"/>
  <c r="AA39" i="2" s="1"/>
  <c r="AH39" i="2"/>
  <c r="Z39" i="2"/>
  <c r="AH38" i="2"/>
  <c r="AI37" i="2" s="1"/>
  <c r="Z38" i="2"/>
  <c r="AH37" i="2"/>
  <c r="Z37" i="2"/>
  <c r="AH36" i="2"/>
  <c r="AI35" i="2" s="1"/>
  <c r="Z36" i="2"/>
  <c r="AH35" i="2"/>
  <c r="AA35" i="2"/>
  <c r="Z35" i="2"/>
  <c r="AH34" i="2"/>
  <c r="Z34" i="2"/>
  <c r="AA33" i="2" s="1"/>
  <c r="AI33" i="2"/>
  <c r="AH33" i="2"/>
  <c r="Z33" i="2"/>
  <c r="AH32" i="2"/>
  <c r="Z32" i="2"/>
  <c r="AA31" i="2" s="1"/>
  <c r="AH31" i="2"/>
  <c r="Z31" i="2"/>
  <c r="AH30" i="2"/>
  <c r="AI29" i="2" s="1"/>
  <c r="Z30" i="2"/>
  <c r="AH29" i="2"/>
  <c r="Z29" i="2"/>
  <c r="AH28" i="2"/>
  <c r="AI27" i="2" s="1"/>
  <c r="Z28" i="2"/>
  <c r="AH27" i="2"/>
  <c r="AA27" i="2"/>
  <c r="Z27" i="2"/>
  <c r="AH26" i="2"/>
  <c r="Z26" i="2"/>
  <c r="AA25" i="2" s="1"/>
  <c r="AI25" i="2"/>
  <c r="AH25" i="2"/>
  <c r="Z25" i="2"/>
  <c r="AH24" i="2"/>
  <c r="Z24" i="2"/>
  <c r="AA23" i="2" s="1"/>
  <c r="AH23" i="2"/>
  <c r="Z23" i="2"/>
  <c r="AH22" i="2"/>
  <c r="AI21" i="2" s="1"/>
  <c r="Z22" i="2"/>
  <c r="AH21" i="2"/>
  <c r="Z21" i="2"/>
  <c r="AH20" i="2"/>
  <c r="AI19" i="2" s="1"/>
  <c r="Z20" i="2"/>
  <c r="AH19" i="2"/>
  <c r="AA19" i="2"/>
  <c r="Z19" i="2"/>
  <c r="AH18" i="2"/>
  <c r="Z18" i="2"/>
  <c r="AI17" i="2"/>
  <c r="AH17" i="2"/>
  <c r="Z17" i="2"/>
  <c r="AH16" i="2"/>
  <c r="Z16" i="2"/>
  <c r="AA15" i="2" s="1"/>
  <c r="AH15" i="2"/>
  <c r="Z15" i="2"/>
  <c r="AH14" i="2"/>
  <c r="AI13" i="2" s="1"/>
  <c r="Z14" i="2"/>
  <c r="AH13" i="2"/>
  <c r="Z13" i="2"/>
  <c r="AH12" i="2"/>
  <c r="AI11" i="2" s="1"/>
  <c r="Z12" i="2"/>
  <c r="AH11" i="2"/>
  <c r="AA11" i="2"/>
  <c r="Z11" i="2"/>
  <c r="AH10" i="2"/>
  <c r="Z10" i="2"/>
  <c r="AI9" i="2"/>
  <c r="AH9" i="2"/>
  <c r="AH53" i="2" s="1"/>
  <c r="AK53" i="2" s="1"/>
  <c r="Z9" i="2"/>
  <c r="AA9" i="2" l="1"/>
  <c r="AI15" i="2"/>
  <c r="AA17" i="2"/>
  <c r="AI23" i="2"/>
  <c r="AI31" i="2"/>
  <c r="AI39" i="2"/>
  <c r="AA41" i="2"/>
  <c r="AH54" i="2"/>
  <c r="AA13" i="2"/>
  <c r="AA21" i="2"/>
  <c r="AA29" i="2"/>
  <c r="AA37" i="2"/>
  <c r="AA45" i="2"/>
</calcChain>
</file>

<file path=xl/sharedStrings.xml><?xml version="1.0" encoding="utf-8"?>
<sst xmlns="http://schemas.openxmlformats.org/spreadsheetml/2006/main" count="180" uniqueCount="118">
  <si>
    <t>No.</t>
  </si>
  <si>
    <t>Unidad Responsable</t>
  </si>
  <si>
    <t>Actividades a realizar</t>
  </si>
  <si>
    <t>Indicador</t>
  </si>
  <si>
    <t>Clave</t>
  </si>
  <si>
    <t>Nombre</t>
  </si>
  <si>
    <t>Formula</t>
  </si>
  <si>
    <t>Programa</t>
  </si>
  <si>
    <t>Anual</t>
  </si>
  <si>
    <t>Total</t>
  </si>
  <si>
    <t>% de avance</t>
  </si>
  <si>
    <t>Nombre del Programa:</t>
  </si>
  <si>
    <t>Objetivo del Programa:</t>
  </si>
  <si>
    <t>Situación</t>
  </si>
  <si>
    <t>Programado</t>
  </si>
  <si>
    <t>Realizado</t>
  </si>
  <si>
    <t>Área coordinadora de su integración:</t>
  </si>
  <si>
    <t>Monto presupuestado</t>
  </si>
  <si>
    <t>Planeación y Evaluación</t>
  </si>
  <si>
    <t>Inserción de Egresados en el Mercado Laboral</t>
  </si>
  <si>
    <t xml:space="preserve">La visión a mediano plazo, plasmada en el Programa Sectorial de Educación, define como objetivos en materia educativa </t>
  </si>
  <si>
    <t>Dirección Académica</t>
  </si>
  <si>
    <t>P1C1A1</t>
  </si>
  <si>
    <t>Departamento de Vinculación</t>
  </si>
  <si>
    <t>Dirección de Administración y Finanzas</t>
  </si>
  <si>
    <t>P1C1A2</t>
  </si>
  <si>
    <t>P1C1A3</t>
  </si>
  <si>
    <t>P1C1A4</t>
  </si>
  <si>
    <t>P1C2A1</t>
  </si>
  <si>
    <t>P1C2A2</t>
  </si>
  <si>
    <t>P1C2A3</t>
  </si>
  <si>
    <t>P1C3A1</t>
  </si>
  <si>
    <t>P1C3A2</t>
  </si>
  <si>
    <t>P1C3A3</t>
  </si>
  <si>
    <t>P1C3A4</t>
  </si>
  <si>
    <t>P1C4A1</t>
  </si>
  <si>
    <t>P1C5A1</t>
  </si>
  <si>
    <t>P1C5A2</t>
  </si>
  <si>
    <t>P1C6A1</t>
  </si>
  <si>
    <t>P1C7A1</t>
  </si>
  <si>
    <t>P1C7A2</t>
  </si>
  <si>
    <t>Inscripción de alumnos de origen indígena de nuevo ingreso, aplicando descuento en colegiatura.</t>
  </si>
  <si>
    <t>(Número de alumnos de origen indígena en el año / Número total de alumnos en el año)* 100</t>
  </si>
  <si>
    <t>Número de estudios socioeconómicos realizados</t>
  </si>
  <si>
    <t>(Número de estudios socioeconómicos realizados/ Número de estudios programados a realizar) *100</t>
  </si>
  <si>
    <t>(Número de alumnos de origen indígena becados / Número de alumnos indígenas estudian en la UTMar)* 100</t>
  </si>
  <si>
    <t>Mantenimiento preventivo a la infraestructura física</t>
  </si>
  <si>
    <t>Mantenimiento preventivo y correctivo a equipamiento especializado</t>
  </si>
  <si>
    <t xml:space="preserve">Porcentaje de mantenimientos realizados </t>
  </si>
  <si>
    <t>Programado bimensual</t>
  </si>
  <si>
    <t>Impartir cursos sobre equidad de genero a la población universitaria</t>
  </si>
  <si>
    <t xml:space="preserve">Elaborar un programa de difusión anual de becas </t>
  </si>
  <si>
    <t>Difundir convocatorias de los diferentes tipos de becas.</t>
  </si>
  <si>
    <t>Apoyar a las estudiantes en el tramite de la beca, atendiendo los requisitos de la convocatoria.</t>
  </si>
  <si>
    <t>Elaborar censo de estudiantes que son madres solteras y/o embarazadas y de comunidades indígenas</t>
  </si>
  <si>
    <t>Coordinación de Becas</t>
  </si>
  <si>
    <t>P1C1A5</t>
  </si>
  <si>
    <t>Porcentaje de cursos impartidos en equidad de género.</t>
  </si>
  <si>
    <t>(Número de cursos impartidos / número de cursos programados a impartir)* 100</t>
  </si>
  <si>
    <t>Porcentaje de programas elaborados sobre difusión de becas</t>
  </si>
  <si>
    <t>(Número de programas elaborados de difusión de becas / Número programados)* 100</t>
  </si>
  <si>
    <t>Porcentaje de convocatorias publicadas</t>
  </si>
  <si>
    <t>(Número de convocatorias publicadas / Número de programas de becas)* 100</t>
  </si>
  <si>
    <t>Porcentaje de estudiantes becados</t>
  </si>
  <si>
    <t>(Número de alumnos becados / Número de alumnos que solicitan becas)* 100</t>
  </si>
  <si>
    <t>Porcentaje de elaboración de censos</t>
  </si>
  <si>
    <t>(Número de censos elaborados / Número de censos programados)* 100</t>
  </si>
  <si>
    <t>Realizar estudio socioeconómico para detectar estudiantes de origen indígena en riesgo de deserción por problemas económicos</t>
  </si>
  <si>
    <t>Realizar censo de estudiantes de origen indígena inscritos en la universidad.</t>
  </si>
  <si>
    <t>Porcentaje de alumnos de origen indígena atendidos en la institución.</t>
  </si>
  <si>
    <t>Porcentaje de censos realizados</t>
  </si>
  <si>
    <t>Programa de difusión institucional</t>
  </si>
  <si>
    <t>Visitas guiadas realizadas en las instalaciones de la universidad (por instituciones externas de nivel medio superior)</t>
  </si>
  <si>
    <t>Publicaciones de la oferta educativa a través de medios masivos de comunicación (periódico)</t>
  </si>
  <si>
    <t>Ferias vocacionales</t>
  </si>
  <si>
    <t>Porcentaje de visitas realizadas</t>
  </si>
  <si>
    <t>Porcentaje de vistas guiadas realizadas</t>
  </si>
  <si>
    <t>Porcentaje de publicaciones de la oferta educativa realizadas</t>
  </si>
  <si>
    <t>Porcentaje de asistentes a las ferias vocacionales</t>
  </si>
  <si>
    <t>Organización del 2do. consejo de vinculación</t>
  </si>
  <si>
    <t>(Número de reuniones realizadas / Número de reuniones programados)* 100</t>
  </si>
  <si>
    <t>Porcentaje de reuniones realizadas del consejo de vinculación</t>
  </si>
  <si>
    <t>( Número de visitas realizadas / Número de visitas programas )* 100</t>
  </si>
  <si>
    <t>( Número de visitas guiadas realizadas en las instalaciones / Número de visitas guiadas programadas )* 100</t>
  </si>
  <si>
    <t>( Número de publicaciones realizadas/  Número publicaciones programadas)* 100</t>
  </si>
  <si>
    <t>( Número de ferias vocacionales asistidas / Número de ferias vocacionales programadas para asisitir)* 100</t>
  </si>
  <si>
    <t>P1C5A3</t>
  </si>
  <si>
    <t>P1C5A4</t>
  </si>
  <si>
    <t>P1C5A5</t>
  </si>
  <si>
    <t>P1C6A2</t>
  </si>
  <si>
    <t xml:space="preserve">Capacitación para la elaboración del AST del programa educativo de enfermería </t>
  </si>
  <si>
    <t xml:space="preserve">Capacitación para la elaboración de estudios de factibilidad del programa educativo de enfermería </t>
  </si>
  <si>
    <t xml:space="preserve">Reuniones de representantes del sector empresarial; público y privado. </t>
  </si>
  <si>
    <t>Elaboración del AST</t>
  </si>
  <si>
    <t>Elaboración de estudio de factibilidad</t>
  </si>
  <si>
    <t>(Número de capacitaciones recibidas para la elaboración del AST / Número de capacitaciones programadas para la elaboración del AST )* 100</t>
  </si>
  <si>
    <t>(Número de capacitaciones recibidas para la elaboración del estudios de factibilidad / Número de capacitaciones programadas para la elaboración del estudios de factibilidad )* 100</t>
  </si>
  <si>
    <t>(Número de reuniones realizadas con representantes del sector empresaria / Número de reuniones programados con representantes del sector empresaria)* 100</t>
  </si>
  <si>
    <t>(Número de AST elaborados / Número de AST programados)*100</t>
  </si>
  <si>
    <t>Porcentaje de capacitación impartida para la elaboración del AST</t>
  </si>
  <si>
    <t>Porcentaje de capacitación impartida de estudios de factibilidad</t>
  </si>
  <si>
    <t>Porcentaje de reuniones realizas con representantes del sector empresarial</t>
  </si>
  <si>
    <t>Porcentaje del AST elaborados</t>
  </si>
  <si>
    <t>Porcentaje de estudios de factibilidad elaborados</t>
  </si>
  <si>
    <t>Firma de convenios entre Instituciones de Educación Superior Nacionales y Extranjeras</t>
  </si>
  <si>
    <t>Certificaciones en el idioma francés e inglés</t>
  </si>
  <si>
    <t xml:space="preserve">Porcentaje de convenios firmados </t>
  </si>
  <si>
    <t>Porcentaje de certificaciones obtenidas</t>
  </si>
  <si>
    <t>(Número de convenios firmados / Número de convenios programados)* 100</t>
  </si>
  <si>
    <t>(Número certificaciones realizadas / Número de certificaciones programados)* 100</t>
  </si>
  <si>
    <t>Porcentaje de mantenimientos realizado</t>
  </si>
  <si>
    <t>(Número de mantenimiento realizados en las instalaciones de la universidad  / Número de mantenimientos programados)* 100</t>
  </si>
  <si>
    <t>(Número de mantenimiento realizados a equipamiento especializado  / Número de mantenimientos programados a equipamiento especializado)* 100</t>
  </si>
  <si>
    <t>Recursos Brimestrales</t>
  </si>
  <si>
    <t>Presupuesto Autorizado</t>
  </si>
  <si>
    <t>Presupuesto Modificado</t>
  </si>
  <si>
    <t>REPORTE DE AVANCE DEL PROGRAMA OPERATIVO ANUAL (POA) DEL EJERCICIO FISCAL 2019</t>
  </si>
  <si>
    <t>RC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</si>
</sst>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  <numFmt numFmtId="165" formatCode="#,##0.0"/>
    <numFmt numFmtId="166" formatCode="#,##0.000"/>
  </numFmts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.5"/>
      <color theme="1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Calibri"/>
      <family val="2"/>
      <scheme val="minor"/>
    </font>
    <font>
      <sz val="7"/>
      <name val="Arial"/>
      <family val="2"/>
    </font>
    <font>
      <sz val="11"/>
      <color indexed="8"/>
      <name val="Calibri"/>
      <family val="2"/>
    </font>
    <font>
      <b/>
      <sz val="9"/>
      <color rgb="FF000000"/>
      <name val="Arial Narrow"/>
      <family val="2"/>
    </font>
    <font>
      <sz val="11"/>
      <color theme="1"/>
      <name val="Arial"/>
      <family val="2"/>
    </font>
    <font>
      <sz val="1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sz val="14"/>
      <name val="Arial"/>
      <family val="2"/>
    </font>
    <font>
      <b/>
      <sz val="12"/>
      <color theme="1"/>
      <name val="Adobe Heiti Std R"/>
      <family val="2"/>
      <charset val="128"/>
    </font>
    <font>
      <b/>
      <sz val="12"/>
      <name val="Arial"/>
      <family val="2"/>
    </font>
    <font>
      <b/>
      <sz val="12"/>
      <color theme="1"/>
      <name val="Adobe Gothic Std B"/>
      <family val="2"/>
      <charset val="128"/>
    </font>
    <font>
      <b/>
      <sz val="11"/>
      <name val="Adobe Gothic Std B"/>
      <family val="2"/>
      <charset val="128"/>
    </font>
    <font>
      <b/>
      <sz val="2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0" fontId="1" fillId="0" borderId="0"/>
    <xf numFmtId="0" fontId="4" fillId="0" borderId="0">
      <alignment wrapText="1"/>
    </xf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</cellStyleXfs>
  <cellXfs count="102">
    <xf numFmtId="0" fontId="0" fillId="0" borderId="0" xfId="0"/>
    <xf numFmtId="0" fontId="2" fillId="0" borderId="0" xfId="0" applyFont="1" applyAlignment="1" applyProtection="1">
      <alignment horizontal="center" vertical="top" wrapText="1"/>
      <protection locked="0"/>
    </xf>
    <xf numFmtId="44" fontId="3" fillId="0" borderId="0" xfId="1" applyFont="1" applyAlignment="1" applyProtection="1">
      <alignment horizontal="center" vertical="top" wrapText="1"/>
      <protection locked="0"/>
    </xf>
    <xf numFmtId="0" fontId="3" fillId="0" borderId="0" xfId="0" applyFont="1" applyAlignment="1" applyProtection="1">
      <alignment vertical="top"/>
      <protection locked="0"/>
    </xf>
    <xf numFmtId="164" fontId="3" fillId="0" borderId="0" xfId="0" applyNumberFormat="1" applyFont="1" applyAlignment="1" applyProtection="1">
      <alignment horizontal="right" vertical="top"/>
      <protection locked="0"/>
    </xf>
    <xf numFmtId="0" fontId="0" fillId="0" borderId="0" xfId="0" applyAlignment="1">
      <alignment horizontal="left"/>
    </xf>
    <xf numFmtId="0" fontId="5" fillId="0" borderId="0" xfId="0" applyFont="1" applyAlignment="1">
      <alignment horizontal="center"/>
    </xf>
    <xf numFmtId="0" fontId="0" fillId="0" borderId="0" xfId="0" applyAlignment="1"/>
    <xf numFmtId="0" fontId="0" fillId="0" borderId="0" xfId="0" applyFont="1" applyAlignment="1"/>
    <xf numFmtId="43" fontId="0" fillId="0" borderId="0" xfId="4" applyFont="1"/>
    <xf numFmtId="43" fontId="0" fillId="0" borderId="0" xfId="0" applyNumberFormat="1"/>
    <xf numFmtId="165" fontId="6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6" fillId="0" borderId="0" xfId="0" applyFont="1" applyAlignment="1" applyProtection="1">
      <alignment horizontal="center" vertical="top" wrapText="1"/>
      <protection locked="0"/>
    </xf>
    <xf numFmtId="0" fontId="8" fillId="0" borderId="0" xfId="0" applyFont="1" applyAlignment="1" applyProtection="1">
      <alignment horizontal="center" vertical="top" wrapText="1"/>
      <protection locked="0"/>
    </xf>
    <xf numFmtId="4" fontId="0" fillId="0" borderId="0" xfId="0" applyNumberFormat="1"/>
    <xf numFmtId="0" fontId="10" fillId="0" borderId="0" xfId="0" applyFont="1"/>
    <xf numFmtId="4" fontId="0" fillId="0" borderId="0" xfId="0" applyNumberFormat="1" applyAlignment="1">
      <alignment horizontal="center" vertical="center"/>
    </xf>
    <xf numFmtId="0" fontId="5" fillId="0" borderId="0" xfId="0" applyFont="1" applyAlignment="1">
      <alignment horizontal="right"/>
    </xf>
    <xf numFmtId="0" fontId="17" fillId="0" borderId="0" xfId="0" applyFont="1" applyAlignment="1">
      <alignment horizontal="left"/>
    </xf>
    <xf numFmtId="0" fontId="18" fillId="0" borderId="0" xfId="0" applyFont="1" applyAlignment="1">
      <alignment horizontal="left"/>
    </xf>
    <xf numFmtId="0" fontId="0" fillId="0" borderId="0" xfId="0" applyAlignment="1">
      <alignment horizontal="left" vertical="center"/>
    </xf>
    <xf numFmtId="0" fontId="3" fillId="0" borderId="0" xfId="0" applyFont="1" applyAlignment="1" applyProtection="1">
      <alignment horizontal="left" vertical="center"/>
      <protection locked="0"/>
    </xf>
    <xf numFmtId="164" fontId="3" fillId="0" borderId="0" xfId="0" applyNumberFormat="1" applyFont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13" fillId="4" borderId="1" xfId="0" applyFont="1" applyFill="1" applyBorder="1" applyAlignment="1">
      <alignment horizontal="center" vertical="center" wrapText="1"/>
    </xf>
    <xf numFmtId="0" fontId="19" fillId="4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 applyProtection="1">
      <alignment horizontal="center" vertical="center" wrapText="1"/>
      <protection locked="0"/>
    </xf>
    <xf numFmtId="0" fontId="20" fillId="4" borderId="1" xfId="0" applyFont="1" applyFill="1" applyBorder="1" applyAlignment="1">
      <alignment horizontal="center" vertical="center" wrapText="1"/>
    </xf>
    <xf numFmtId="0" fontId="22" fillId="4" borderId="1" xfId="0" applyFont="1" applyFill="1" applyBorder="1" applyAlignment="1">
      <alignment horizontal="center" vertical="center" wrapText="1"/>
    </xf>
    <xf numFmtId="0" fontId="15" fillId="0" borderId="1" xfId="0" applyNumberFormat="1" applyFont="1" applyBorder="1" applyAlignment="1">
      <alignment horizontal="center" vertical="center"/>
    </xf>
    <xf numFmtId="0" fontId="13" fillId="4" borderId="1" xfId="0" applyNumberFormat="1" applyFont="1" applyFill="1" applyBorder="1" applyAlignment="1">
      <alignment horizontal="center" vertical="center" wrapText="1"/>
    </xf>
    <xf numFmtId="0" fontId="13" fillId="4" borderId="1" xfId="0" applyNumberFormat="1" applyFont="1" applyFill="1" applyBorder="1" applyAlignment="1" applyProtection="1">
      <alignment horizontal="center" vertical="center"/>
      <protection locked="0"/>
    </xf>
    <xf numFmtId="164" fontId="13" fillId="4" borderId="1" xfId="0" applyNumberFormat="1" applyFont="1" applyFill="1" applyBorder="1" applyAlignment="1" applyProtection="1">
      <alignment horizontal="center" vertical="center"/>
      <protection locked="0"/>
    </xf>
    <xf numFmtId="4" fontId="15" fillId="0" borderId="1" xfId="0" applyNumberFormat="1" applyFont="1" applyFill="1" applyBorder="1" applyAlignment="1">
      <alignment horizontal="center" vertical="center" wrapText="1"/>
    </xf>
    <xf numFmtId="4" fontId="15" fillId="0" borderId="1" xfId="0" applyNumberFormat="1" applyFont="1" applyBorder="1" applyAlignment="1">
      <alignment horizontal="center" vertical="center"/>
    </xf>
    <xf numFmtId="4" fontId="15" fillId="0" borderId="1" xfId="0" applyNumberFormat="1" applyFont="1" applyBorder="1" applyAlignment="1" applyProtection="1">
      <alignment horizontal="center" vertical="center" wrapText="1"/>
      <protection locked="0"/>
    </xf>
    <xf numFmtId="4" fontId="14" fillId="0" borderId="1" xfId="4" applyNumberFormat="1" applyFont="1" applyBorder="1" applyAlignment="1" applyProtection="1">
      <alignment horizontal="center" vertical="center" wrapText="1"/>
      <protection locked="0"/>
    </xf>
    <xf numFmtId="4" fontId="14" fillId="0" borderId="1" xfId="4" applyNumberFormat="1" applyFont="1" applyBorder="1" applyAlignment="1" applyProtection="1">
      <alignment horizontal="center" vertical="center"/>
      <protection locked="0"/>
    </xf>
    <xf numFmtId="4" fontId="14" fillId="0" borderId="1" xfId="0" applyNumberFormat="1" applyFont="1" applyBorder="1" applyAlignment="1" applyProtection="1">
      <alignment horizontal="center" vertical="center"/>
      <protection locked="0"/>
    </xf>
    <xf numFmtId="4" fontId="15" fillId="0" borderId="1" xfId="4" applyNumberFormat="1" applyFont="1" applyBorder="1" applyAlignment="1" applyProtection="1">
      <alignment horizontal="center" vertical="center" wrapText="1"/>
      <protection locked="0"/>
    </xf>
    <xf numFmtId="4" fontId="15" fillId="0" borderId="1" xfId="0" applyNumberFormat="1" applyFont="1" applyBorder="1" applyAlignment="1">
      <alignment horizontal="right" vertical="center"/>
    </xf>
    <xf numFmtId="166" fontId="15" fillId="0" borderId="1" xfId="0" applyNumberFormat="1" applyFont="1" applyBorder="1" applyAlignment="1">
      <alignment horizontal="right" vertical="center"/>
    </xf>
    <xf numFmtId="4" fontId="15" fillId="3" borderId="1" xfId="0" applyNumberFormat="1" applyFont="1" applyFill="1" applyBorder="1" applyAlignment="1">
      <alignment horizontal="right" vertical="center"/>
    </xf>
    <xf numFmtId="0" fontId="14" fillId="0" borderId="0" xfId="0" applyFont="1" applyAlignment="1" applyProtection="1">
      <alignment horizontal="center" vertical="top" wrapText="1"/>
      <protection locked="0"/>
    </xf>
    <xf numFmtId="2" fontId="18" fillId="0" borderId="1" xfId="0" applyNumberFormat="1" applyFont="1" applyBorder="1" applyAlignment="1">
      <alignment horizontal="center" vertical="center"/>
    </xf>
    <xf numFmtId="0" fontId="15" fillId="0" borderId="1" xfId="0" applyFont="1" applyBorder="1" applyAlignment="1" applyProtection="1">
      <alignment horizontal="center" vertical="center" wrapText="1"/>
      <protection locked="0"/>
    </xf>
    <xf numFmtId="0" fontId="15" fillId="0" borderId="2" xfId="0" applyFont="1" applyBorder="1" applyAlignment="1" applyProtection="1">
      <alignment horizontal="center" vertical="center" wrapText="1"/>
      <protection locked="0"/>
    </xf>
    <xf numFmtId="0" fontId="15" fillId="0" borderId="3" xfId="0" applyFont="1" applyBorder="1" applyAlignment="1" applyProtection="1">
      <alignment horizontal="center" vertical="center" wrapText="1"/>
      <protection locked="0"/>
    </xf>
    <xf numFmtId="0" fontId="12" fillId="0" borderId="2" xfId="0" applyFont="1" applyBorder="1" applyAlignment="1" applyProtection="1">
      <alignment horizontal="center" vertical="center" wrapText="1"/>
      <protection locked="0"/>
    </xf>
    <xf numFmtId="0" fontId="12" fillId="0" borderId="3" xfId="0" applyFont="1" applyBorder="1" applyAlignment="1" applyProtection="1">
      <alignment horizontal="center" vertical="center" wrapText="1"/>
      <protection locked="0"/>
    </xf>
    <xf numFmtId="0" fontId="15" fillId="0" borderId="2" xfId="0" applyFont="1" applyBorder="1" applyAlignment="1" applyProtection="1">
      <alignment horizontal="left" vertical="center" wrapText="1"/>
      <protection locked="0"/>
    </xf>
    <xf numFmtId="0" fontId="15" fillId="0" borderId="3" xfId="0" applyFont="1" applyBorder="1" applyAlignment="1" applyProtection="1">
      <alignment horizontal="left" vertical="center" wrapText="1"/>
      <protection locked="0"/>
    </xf>
    <xf numFmtId="0" fontId="15" fillId="0" borderId="4" xfId="2" applyNumberFormat="1" applyFont="1" applyBorder="1" applyAlignment="1">
      <alignment horizontal="center" vertical="center"/>
    </xf>
    <xf numFmtId="0" fontId="15" fillId="0" borderId="5" xfId="2" applyNumberFormat="1" applyFont="1" applyBorder="1" applyAlignment="1">
      <alignment horizontal="center" vertical="center"/>
    </xf>
    <xf numFmtId="0" fontId="15" fillId="0" borderId="6" xfId="2" applyNumberFormat="1" applyFont="1" applyBorder="1" applyAlignment="1">
      <alignment horizontal="center" vertical="center"/>
    </xf>
    <xf numFmtId="0" fontId="15" fillId="0" borderId="1" xfId="0" applyNumberFormat="1" applyFont="1" applyFill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1" fillId="0" borderId="1" xfId="0" applyFont="1" applyFill="1" applyBorder="1" applyAlignment="1" applyProtection="1">
      <alignment horizontal="center" vertical="center" wrapText="1"/>
      <protection locked="0"/>
    </xf>
    <xf numFmtId="0" fontId="15" fillId="0" borderId="2" xfId="0" applyFont="1" applyBorder="1" applyAlignment="1">
      <alignment horizontal="left" vertical="center" wrapText="1"/>
    </xf>
    <xf numFmtId="0" fontId="15" fillId="0" borderId="3" xfId="0" applyFont="1" applyBorder="1" applyAlignment="1">
      <alignment horizontal="left" vertical="center" wrapText="1"/>
    </xf>
    <xf numFmtId="0" fontId="15" fillId="0" borderId="1" xfId="2" applyNumberFormat="1" applyFont="1" applyBorder="1" applyAlignment="1">
      <alignment horizontal="center" vertical="center"/>
    </xf>
    <xf numFmtId="0" fontId="15" fillId="0" borderId="4" xfId="2" applyNumberFormat="1" applyFont="1" applyFill="1" applyBorder="1" applyAlignment="1">
      <alignment horizontal="center" vertical="center"/>
    </xf>
    <xf numFmtId="0" fontId="15" fillId="0" borderId="5" xfId="2" applyNumberFormat="1" applyFont="1" applyFill="1" applyBorder="1" applyAlignment="1">
      <alignment horizontal="center" vertical="center"/>
    </xf>
    <xf numFmtId="0" fontId="15" fillId="0" borderId="6" xfId="2" applyNumberFormat="1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15" fillId="2" borderId="1" xfId="0" applyFont="1" applyFill="1" applyBorder="1" applyAlignment="1">
      <alignment horizontal="left" vertical="center" wrapText="1"/>
    </xf>
    <xf numFmtId="0" fontId="20" fillId="4" borderId="4" xfId="0" applyNumberFormat="1" applyFont="1" applyFill="1" applyBorder="1" applyAlignment="1">
      <alignment horizontal="center" vertical="center" wrapText="1"/>
    </xf>
    <xf numFmtId="0" fontId="20" fillId="4" borderId="5" xfId="0" applyNumberFormat="1" applyFont="1" applyFill="1" applyBorder="1" applyAlignment="1">
      <alignment horizontal="center" vertical="center" wrapText="1"/>
    </xf>
    <xf numFmtId="0" fontId="20" fillId="4" borderId="6" xfId="0" applyNumberFormat="1" applyFont="1" applyFill="1" applyBorder="1" applyAlignment="1">
      <alignment horizontal="center" vertical="center" wrapText="1"/>
    </xf>
    <xf numFmtId="0" fontId="15" fillId="0" borderId="1" xfId="0" applyNumberFormat="1" applyFont="1" applyBorder="1" applyAlignment="1">
      <alignment horizontal="center" vertical="center"/>
    </xf>
    <xf numFmtId="0" fontId="15" fillId="0" borderId="1" xfId="2" applyNumberFormat="1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left"/>
    </xf>
    <xf numFmtId="0" fontId="14" fillId="0" borderId="1" xfId="0" applyFont="1" applyFill="1" applyBorder="1" applyAlignment="1" applyProtection="1">
      <alignment horizontal="justify" vertical="center" wrapText="1"/>
      <protection locked="0"/>
    </xf>
    <xf numFmtId="0" fontId="21" fillId="4" borderId="2" xfId="0" applyFont="1" applyFill="1" applyBorder="1" applyAlignment="1">
      <alignment horizontal="center" vertical="center" wrapText="1"/>
    </xf>
    <xf numFmtId="0" fontId="21" fillId="4" borderId="3" xfId="0" applyFont="1" applyFill="1" applyBorder="1" applyAlignment="1">
      <alignment horizontal="center" vertical="center" wrapText="1"/>
    </xf>
    <xf numFmtId="0" fontId="15" fillId="0" borderId="1" xfId="0" applyFont="1" applyBorder="1" applyAlignment="1" applyProtection="1">
      <alignment horizontal="justify" vertical="center" wrapText="1"/>
      <protection locked="0"/>
    </xf>
    <xf numFmtId="0" fontId="19" fillId="4" borderId="2" xfId="0" applyFont="1" applyFill="1" applyBorder="1" applyAlignment="1">
      <alignment horizontal="center" vertical="center" wrapText="1"/>
    </xf>
    <xf numFmtId="0" fontId="19" fillId="4" borderId="3" xfId="0" applyFont="1" applyFill="1" applyBorder="1" applyAlignment="1">
      <alignment horizontal="center" vertical="center" wrapText="1"/>
    </xf>
    <xf numFmtId="0" fontId="13" fillId="4" borderId="2" xfId="0" applyFont="1" applyFill="1" applyBorder="1" applyAlignment="1">
      <alignment horizontal="center" vertical="center" wrapText="1"/>
    </xf>
    <xf numFmtId="0" fontId="13" fillId="4" borderId="3" xfId="0" applyFont="1" applyFill="1" applyBorder="1" applyAlignment="1">
      <alignment horizontal="center" vertical="center" wrapText="1"/>
    </xf>
    <xf numFmtId="0" fontId="20" fillId="4" borderId="1" xfId="0" applyFont="1" applyFill="1" applyBorder="1" applyAlignment="1">
      <alignment horizontal="center" vertical="center" wrapText="1"/>
    </xf>
    <xf numFmtId="164" fontId="13" fillId="4" borderId="1" xfId="0" applyNumberFormat="1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right"/>
    </xf>
    <xf numFmtId="0" fontId="14" fillId="0" borderId="1" xfId="0" applyFont="1" applyFill="1" applyBorder="1" applyAlignment="1" applyProtection="1">
      <alignment horizontal="center" vertical="center" wrapText="1"/>
      <protection locked="0"/>
    </xf>
    <xf numFmtId="0" fontId="14" fillId="0" borderId="1" xfId="0" applyFont="1" applyFill="1" applyBorder="1" applyAlignment="1">
      <alignment horizontal="justify" vertical="center" wrapText="1"/>
    </xf>
    <xf numFmtId="0" fontId="15" fillId="2" borderId="1" xfId="0" applyFont="1" applyFill="1" applyBorder="1" applyAlignment="1">
      <alignment horizontal="justify" vertical="center" wrapText="1"/>
    </xf>
    <xf numFmtId="0" fontId="15" fillId="0" borderId="1" xfId="0" applyFont="1" applyBorder="1" applyAlignment="1">
      <alignment horizontal="justify" vertical="center" wrapText="1"/>
    </xf>
    <xf numFmtId="0" fontId="14" fillId="2" borderId="1" xfId="0" applyFont="1" applyFill="1" applyBorder="1" applyAlignment="1">
      <alignment horizontal="justify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5" fillId="0" borderId="1" xfId="0" applyNumberFormat="1" applyFont="1" applyFill="1" applyBorder="1" applyAlignment="1">
      <alignment horizontal="center" vertical="center"/>
    </xf>
    <xf numFmtId="2" fontId="18" fillId="5" borderId="1" xfId="0" applyNumberFormat="1" applyFont="1" applyFill="1" applyBorder="1" applyAlignment="1">
      <alignment horizontal="center" vertical="center"/>
    </xf>
    <xf numFmtId="0" fontId="20" fillId="4" borderId="4" xfId="0" applyNumberFormat="1" applyFont="1" applyFill="1" applyBorder="1" applyAlignment="1" applyProtection="1">
      <alignment horizontal="center" vertical="center"/>
      <protection locked="0"/>
    </xf>
    <xf numFmtId="0" fontId="20" fillId="4" borderId="5" xfId="0" applyNumberFormat="1" applyFont="1" applyFill="1" applyBorder="1" applyAlignment="1" applyProtection="1">
      <alignment horizontal="center" vertical="center"/>
      <protection locked="0"/>
    </xf>
    <xf numFmtId="0" fontId="20" fillId="4" borderId="6" xfId="0" applyNumberFormat="1" applyFont="1" applyFill="1" applyBorder="1" applyAlignment="1" applyProtection="1">
      <alignment horizontal="center" vertical="center"/>
      <protection locked="0"/>
    </xf>
    <xf numFmtId="0" fontId="17" fillId="0" borderId="0" xfId="0" applyFont="1" applyAlignment="1">
      <alignment horizontal="left"/>
    </xf>
    <xf numFmtId="164" fontId="17" fillId="0" borderId="0" xfId="0" applyNumberFormat="1" applyFont="1" applyAlignment="1">
      <alignment horizontal="left"/>
    </xf>
    <xf numFmtId="0" fontId="17" fillId="0" borderId="0" xfId="0" applyFont="1" applyAlignment="1">
      <alignment horizontal="left" vertical="center"/>
    </xf>
    <xf numFmtId="0" fontId="23" fillId="0" borderId="0" xfId="0" applyFont="1" applyAlignment="1">
      <alignment horizontal="center"/>
    </xf>
  </cellXfs>
  <cellStyles count="6">
    <cellStyle name="Millares" xfId="4" builtinId="3"/>
    <cellStyle name="Millares 2 3" xfId="5"/>
    <cellStyle name="Moneda" xfId="1" builtinId="4"/>
    <cellStyle name="Normal" xfId="0" builtinId="0"/>
    <cellStyle name="Normal 11 2" xfId="2"/>
    <cellStyle name="Normal 4" xfId="3"/>
  </cellStyles>
  <dxfs count="8"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C0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94111</xdr:colOff>
      <xdr:row>60</xdr:row>
      <xdr:rowOff>-1</xdr:rowOff>
    </xdr:from>
    <xdr:to>
      <xdr:col>34</xdr:col>
      <xdr:colOff>551311</xdr:colOff>
      <xdr:row>70</xdr:row>
      <xdr:rowOff>131232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656086" y="46624874"/>
          <a:ext cx="18497550" cy="203623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800" b="1">
              <a:latin typeface="Arial Narrow" panose="020B0606020202030204" pitchFamily="34" charset="0"/>
            </a:rPr>
            <a:t>                                   ELABORADO		</a:t>
          </a:r>
          <a:r>
            <a:rPr lang="es-MX" sz="1800" b="1" baseline="0">
              <a:latin typeface="Arial Narrow" panose="020B0606020202030204" pitchFamily="34" charset="0"/>
            </a:rPr>
            <a:t>                                                                REVISADO                                                                                                               AUTORZADO</a:t>
          </a:r>
          <a:endParaRPr lang="es-MX" sz="1800" b="1">
            <a:latin typeface="Arial Narrow" panose="020B0606020202030204" pitchFamily="34" charset="0"/>
          </a:endParaRPr>
        </a:p>
        <a:p>
          <a:r>
            <a:rPr lang="es-MX" sz="1800" b="1">
              <a:latin typeface="Arial Narrow" panose="020B0606020202030204" pitchFamily="34" charset="0"/>
            </a:rPr>
            <a:t> </a:t>
          </a:r>
        </a:p>
        <a:p>
          <a:endParaRPr lang="es-MX" sz="1800" b="1">
            <a:latin typeface="Arial Narrow" panose="020B0606020202030204" pitchFamily="34" charset="0"/>
          </a:endParaRPr>
        </a:p>
        <a:p>
          <a:endParaRPr lang="es-MX" sz="1800" b="1">
            <a:latin typeface="Arial Narrow" panose="020B0606020202030204" pitchFamily="34" charset="0"/>
          </a:endParaRPr>
        </a:p>
        <a:p>
          <a:r>
            <a:rPr lang="es-MX" sz="1800" b="1">
              <a:latin typeface="Arial Narrow" panose="020B0606020202030204" pitchFamily="34" charset="0"/>
            </a:rPr>
            <a:t>                  LIC. ISIDRO MARIN LOPEZ                                                             </a:t>
          </a:r>
          <a:r>
            <a:rPr lang="es-MX" sz="1800" b="1" baseline="0">
              <a:latin typeface="Arial Narrow" panose="020B0606020202030204" pitchFamily="34" charset="0"/>
            </a:rPr>
            <a:t> </a:t>
          </a:r>
          <a:r>
            <a:rPr lang="es-MX" sz="1800" b="1">
              <a:latin typeface="Arial Narrow" panose="020B0606020202030204" pitchFamily="34" charset="0"/>
            </a:rPr>
            <a:t>  LIC. GUADALUPE CASTELLANOS CORTES                                                     MTRO. </a:t>
          </a:r>
          <a:r>
            <a:rPr lang="es-MX" sz="1800" b="1" baseline="0">
              <a:latin typeface="Arial Narrow" panose="020B0606020202030204" pitchFamily="34" charset="0"/>
            </a:rPr>
            <a:t> CANTORBEY HERRERA LOZANO         </a:t>
          </a:r>
        </a:p>
        <a:p>
          <a:r>
            <a:rPr lang="es-MX" sz="1800" b="1" baseline="0">
              <a:latin typeface="Arial Narrow" panose="020B0606020202030204" pitchFamily="34" charset="0"/>
            </a:rPr>
            <a:t> </a:t>
          </a:r>
          <a:r>
            <a:rPr lang="es-MX" sz="1800" b="1">
              <a:latin typeface="Arial Narrow" panose="020B0606020202030204" pitchFamily="34" charset="0"/>
            </a:rPr>
            <a:t>JEFE DE DPTO. DE PLANEACION Y EVALUACIÓN                                     DIRECTORA DE ADMINISTRACIÓN Y FINANZAS                                                                             RECTOR   </a:t>
          </a:r>
        </a:p>
        <a:p>
          <a:endParaRPr lang="es-MX" sz="1000" b="1">
            <a:latin typeface="Arial Narrow" panose="020B060602020203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71"/>
  <sheetViews>
    <sheetView tabSelected="1" view="pageLayout" zoomScale="95" zoomScaleNormal="52" zoomScaleSheetLayoutView="86" zoomScalePageLayoutView="95" workbookViewId="0">
      <selection activeCell="F4" sqref="F4"/>
    </sheetView>
  </sheetViews>
  <sheetFormatPr baseColWidth="10" defaultColWidth="10.7109375" defaultRowHeight="15"/>
  <cols>
    <col min="1" max="1" width="8" customWidth="1"/>
    <col min="2" max="2" width="15.5703125" customWidth="1"/>
    <col min="3" max="3" width="18.140625" customWidth="1"/>
    <col min="4" max="4" width="9.140625" customWidth="1"/>
    <col min="5" max="5" width="15.85546875" customWidth="1"/>
    <col min="6" max="6" width="20.7109375" customWidth="1"/>
    <col min="7" max="7" width="13.85546875" customWidth="1"/>
    <col min="8" max="9" width="2.140625" style="14" customWidth="1"/>
    <col min="10" max="10" width="1.5703125" style="14" customWidth="1"/>
    <col min="11" max="12" width="2.140625" style="14" customWidth="1"/>
    <col min="13" max="13" width="1.7109375" style="14" customWidth="1"/>
    <col min="14" max="14" width="2.140625" style="14" customWidth="1"/>
    <col min="15" max="16" width="1.5703125" style="14" customWidth="1"/>
    <col min="17" max="18" width="2.140625" style="14" customWidth="1"/>
    <col min="19" max="19" width="1.42578125" style="14" customWidth="1"/>
    <col min="20" max="21" width="2.140625" style="14" customWidth="1"/>
    <col min="22" max="22" width="1.42578125" style="14" customWidth="1"/>
    <col min="23" max="24" width="2.140625" style="14" customWidth="1"/>
    <col min="25" max="25" width="1.42578125" style="14" customWidth="1"/>
    <col min="26" max="26" width="10.85546875" style="13" customWidth="1"/>
    <col min="27" max="27" width="9.7109375" style="1" customWidth="1"/>
    <col min="28" max="28" width="15.5703125" style="2" customWidth="1"/>
    <col min="29" max="29" width="14.28515625" style="3" customWidth="1"/>
    <col min="30" max="30" width="15.140625" style="3" customWidth="1"/>
    <col min="31" max="31" width="13.5703125" style="3" customWidth="1"/>
    <col min="32" max="32" width="15.42578125" style="3" customWidth="1"/>
    <col min="33" max="33" width="14.7109375" style="3" customWidth="1"/>
    <col min="34" max="34" width="15.85546875" style="4" bestFit="1" customWidth="1"/>
    <col min="35" max="35" width="10.7109375" style="1" customWidth="1"/>
    <col min="36" max="36" width="16.140625" customWidth="1"/>
    <col min="37" max="37" width="21.5703125" customWidth="1"/>
  </cols>
  <sheetData>
    <row r="1" spans="1:35" ht="26.25">
      <c r="A1" s="101" t="s">
        <v>116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  <c r="V1" s="101"/>
      <c r="W1" s="101"/>
      <c r="X1" s="101"/>
      <c r="Y1" s="101"/>
      <c r="Z1" s="101"/>
      <c r="AA1" s="101"/>
      <c r="AB1" s="101"/>
      <c r="AC1" s="101"/>
      <c r="AD1" s="101"/>
      <c r="AE1" s="101"/>
      <c r="AF1" s="101"/>
      <c r="AG1" s="101"/>
      <c r="AH1" s="101"/>
      <c r="AI1" s="101"/>
    </row>
    <row r="2" spans="1:35" ht="25.5" customHeight="1">
      <c r="A2" s="74" t="s">
        <v>11</v>
      </c>
      <c r="B2" s="74"/>
      <c r="C2" s="74"/>
      <c r="D2" s="98" t="s">
        <v>19</v>
      </c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  <c r="W2" s="98"/>
      <c r="X2" s="98"/>
      <c r="Y2" s="98"/>
      <c r="Z2" s="98"/>
      <c r="AA2" s="98"/>
      <c r="AB2" s="7"/>
      <c r="AC2" s="7"/>
      <c r="AD2" s="7"/>
      <c r="AE2" s="7"/>
    </row>
    <row r="3" spans="1:35" ht="24" customHeight="1">
      <c r="A3" s="74" t="s">
        <v>17</v>
      </c>
      <c r="B3" s="74"/>
      <c r="C3" s="74"/>
      <c r="D3" s="99">
        <v>14120614.789999999</v>
      </c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99"/>
      <c r="S3" s="99"/>
      <c r="T3" s="99"/>
      <c r="U3" s="99"/>
      <c r="V3" s="99"/>
      <c r="W3" s="99"/>
      <c r="X3" s="99"/>
      <c r="Y3" s="99"/>
      <c r="Z3" s="99"/>
      <c r="AA3" s="99"/>
      <c r="AB3" s="5"/>
      <c r="AC3" s="5"/>
      <c r="AD3" s="5"/>
      <c r="AE3" s="5"/>
    </row>
    <row r="4" spans="1:35" ht="27" customHeight="1">
      <c r="A4" s="74" t="s">
        <v>12</v>
      </c>
      <c r="B4" s="74"/>
      <c r="C4" s="74"/>
      <c r="D4" s="19" t="s">
        <v>20</v>
      </c>
      <c r="E4" s="19"/>
      <c r="F4" s="19"/>
      <c r="G4" s="19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19"/>
      <c r="AB4" s="5"/>
      <c r="AC4" s="5"/>
      <c r="AD4" s="5"/>
      <c r="AE4" s="5"/>
    </row>
    <row r="5" spans="1:35" s="21" customFormat="1" ht="39" customHeight="1">
      <c r="A5" s="85" t="s">
        <v>16</v>
      </c>
      <c r="B5" s="85"/>
      <c r="C5" s="85"/>
      <c r="D5" s="100" t="s">
        <v>18</v>
      </c>
      <c r="E5" s="100"/>
      <c r="F5" s="100"/>
      <c r="G5" s="100"/>
      <c r="H5" s="100"/>
      <c r="I5" s="100"/>
      <c r="J5" s="100"/>
      <c r="K5" s="100"/>
      <c r="L5" s="100"/>
      <c r="M5" s="100"/>
      <c r="N5" s="100"/>
      <c r="O5" s="100"/>
      <c r="P5" s="100"/>
      <c r="Q5" s="100"/>
      <c r="R5" s="100"/>
      <c r="S5" s="100"/>
      <c r="T5" s="100"/>
      <c r="U5" s="100"/>
      <c r="V5" s="100"/>
      <c r="W5" s="100"/>
      <c r="X5" s="100"/>
      <c r="Y5" s="100"/>
      <c r="Z5" s="100"/>
      <c r="AA5" s="100"/>
      <c r="AF5" s="22"/>
      <c r="AG5" s="22"/>
      <c r="AH5" s="23"/>
      <c r="AI5" s="24"/>
    </row>
    <row r="6" spans="1:35" ht="22.5">
      <c r="A6" s="6"/>
      <c r="B6" s="6"/>
      <c r="C6" s="5"/>
      <c r="D6" s="5"/>
      <c r="E6" s="5"/>
      <c r="F6" s="5"/>
      <c r="G6" s="5"/>
      <c r="H6" s="12"/>
      <c r="I6" s="12"/>
      <c r="J6" s="11" t="s">
        <v>117</v>
      </c>
      <c r="K6" s="11"/>
      <c r="L6" s="11"/>
      <c r="M6" s="11"/>
      <c r="N6" s="11"/>
      <c r="O6" s="11"/>
      <c r="P6" s="11"/>
      <c r="Q6" s="12"/>
      <c r="R6" s="12"/>
      <c r="S6" s="12"/>
      <c r="T6" s="12"/>
      <c r="U6" s="12"/>
      <c r="V6" s="12"/>
      <c r="W6" s="12"/>
      <c r="X6" s="12"/>
      <c r="Y6" s="12"/>
      <c r="Z6" s="12"/>
      <c r="AA6" s="5"/>
      <c r="AB6" s="86"/>
      <c r="AC6" s="86"/>
      <c r="AD6" s="18"/>
      <c r="AE6" s="18"/>
      <c r="AF6" s="8"/>
      <c r="AG6" s="8"/>
      <c r="AH6" s="8"/>
      <c r="AI6" s="8"/>
    </row>
    <row r="7" spans="1:35" ht="15" customHeight="1">
      <c r="A7" s="81" t="s">
        <v>0</v>
      </c>
      <c r="B7" s="79" t="s">
        <v>1</v>
      </c>
      <c r="C7" s="79" t="s">
        <v>2</v>
      </c>
      <c r="D7" s="92" t="s">
        <v>3</v>
      </c>
      <c r="E7" s="92"/>
      <c r="F7" s="92"/>
      <c r="G7" s="81" t="s">
        <v>13</v>
      </c>
      <c r="H7" s="83" t="s">
        <v>49</v>
      </c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  <c r="Z7" s="29" t="s">
        <v>7</v>
      </c>
      <c r="AA7" s="76" t="s">
        <v>10</v>
      </c>
      <c r="AB7" s="84" t="s">
        <v>113</v>
      </c>
      <c r="AC7" s="84"/>
      <c r="AD7" s="84"/>
      <c r="AE7" s="84"/>
      <c r="AF7" s="84"/>
      <c r="AG7" s="84"/>
      <c r="AH7" s="84"/>
      <c r="AI7" s="76" t="s">
        <v>10</v>
      </c>
    </row>
    <row r="8" spans="1:35" ht="20.25" customHeight="1">
      <c r="A8" s="82"/>
      <c r="B8" s="80"/>
      <c r="C8" s="80"/>
      <c r="D8" s="25" t="s">
        <v>4</v>
      </c>
      <c r="E8" s="26" t="s">
        <v>5</v>
      </c>
      <c r="F8" s="26" t="s">
        <v>6</v>
      </c>
      <c r="G8" s="82"/>
      <c r="H8" s="69">
        <v>1</v>
      </c>
      <c r="I8" s="70"/>
      <c r="J8" s="71"/>
      <c r="K8" s="95">
        <v>2</v>
      </c>
      <c r="L8" s="96"/>
      <c r="M8" s="97"/>
      <c r="N8" s="69">
        <v>3</v>
      </c>
      <c r="O8" s="70"/>
      <c r="P8" s="71"/>
      <c r="Q8" s="69">
        <v>4</v>
      </c>
      <c r="R8" s="70"/>
      <c r="S8" s="71"/>
      <c r="T8" s="69">
        <v>5</v>
      </c>
      <c r="U8" s="70"/>
      <c r="V8" s="71"/>
      <c r="W8" s="69">
        <v>6</v>
      </c>
      <c r="X8" s="70"/>
      <c r="Y8" s="71"/>
      <c r="Z8" s="28" t="s">
        <v>8</v>
      </c>
      <c r="AA8" s="77"/>
      <c r="AB8" s="31">
        <v>1</v>
      </c>
      <c r="AC8" s="32">
        <v>2</v>
      </c>
      <c r="AD8" s="32">
        <v>3</v>
      </c>
      <c r="AE8" s="32">
        <v>4</v>
      </c>
      <c r="AF8" s="32">
        <v>5</v>
      </c>
      <c r="AG8" s="32">
        <v>6</v>
      </c>
      <c r="AH8" s="33" t="s">
        <v>9</v>
      </c>
      <c r="AI8" s="77"/>
    </row>
    <row r="9" spans="1:35" ht="57.75" customHeight="1">
      <c r="A9" s="46">
        <v>1</v>
      </c>
      <c r="B9" s="56" t="s">
        <v>21</v>
      </c>
      <c r="C9" s="78" t="s">
        <v>50</v>
      </c>
      <c r="D9" s="59" t="s">
        <v>22</v>
      </c>
      <c r="E9" s="75" t="s">
        <v>57</v>
      </c>
      <c r="F9" s="75" t="s">
        <v>58</v>
      </c>
      <c r="G9" s="27" t="s">
        <v>14</v>
      </c>
      <c r="H9" s="72">
        <v>1</v>
      </c>
      <c r="I9" s="72"/>
      <c r="J9" s="72"/>
      <c r="K9" s="72">
        <v>1</v>
      </c>
      <c r="L9" s="72"/>
      <c r="M9" s="72"/>
      <c r="N9" s="72">
        <v>1</v>
      </c>
      <c r="O9" s="72"/>
      <c r="P9" s="72"/>
      <c r="Q9" s="72">
        <v>1</v>
      </c>
      <c r="R9" s="72"/>
      <c r="S9" s="72"/>
      <c r="T9" s="72"/>
      <c r="U9" s="72"/>
      <c r="V9" s="72"/>
      <c r="W9" s="72">
        <v>1</v>
      </c>
      <c r="X9" s="72"/>
      <c r="Y9" s="72"/>
      <c r="Z9" s="30">
        <f>SUM(H9:Y9)</f>
        <v>5</v>
      </c>
      <c r="AA9" s="45">
        <f>Z10/Z9*100</f>
        <v>80</v>
      </c>
      <c r="AB9" s="34">
        <v>103335.186</v>
      </c>
      <c r="AC9" s="34">
        <v>103335.186</v>
      </c>
      <c r="AD9" s="34">
        <v>103335.186</v>
      </c>
      <c r="AE9" s="34">
        <v>103335.186</v>
      </c>
      <c r="AF9" s="34">
        <v>0</v>
      </c>
      <c r="AG9" s="34">
        <v>103335.186</v>
      </c>
      <c r="AH9" s="35">
        <f>SUM(AB9:AG9)</f>
        <v>516675.93</v>
      </c>
      <c r="AI9" s="45">
        <f>AH10/AH9*100</f>
        <v>125.62506250291166</v>
      </c>
    </row>
    <row r="10" spans="1:35" ht="57" customHeight="1">
      <c r="A10" s="46"/>
      <c r="B10" s="56"/>
      <c r="C10" s="78"/>
      <c r="D10" s="59"/>
      <c r="E10" s="75"/>
      <c r="F10" s="75"/>
      <c r="G10" s="27" t="s">
        <v>15</v>
      </c>
      <c r="H10" s="72">
        <v>1</v>
      </c>
      <c r="I10" s="72"/>
      <c r="J10" s="72"/>
      <c r="K10" s="72">
        <v>1</v>
      </c>
      <c r="L10" s="72"/>
      <c r="M10" s="72"/>
      <c r="N10" s="72">
        <v>1</v>
      </c>
      <c r="O10" s="72"/>
      <c r="P10" s="72"/>
      <c r="Q10" s="72">
        <v>1</v>
      </c>
      <c r="R10" s="72"/>
      <c r="S10" s="72"/>
      <c r="T10" s="72"/>
      <c r="U10" s="72"/>
      <c r="V10" s="72"/>
      <c r="W10" s="72"/>
      <c r="X10" s="72"/>
      <c r="Y10" s="72"/>
      <c r="Z10" s="30">
        <f>SUM(H10:Y10)</f>
        <v>4</v>
      </c>
      <c r="AA10" s="45"/>
      <c r="AB10" s="36">
        <v>129814.89200000002</v>
      </c>
      <c r="AC10" s="36">
        <v>129814.89200000002</v>
      </c>
      <c r="AD10" s="36">
        <v>129814.89200000002</v>
      </c>
      <c r="AE10" s="36">
        <v>129814.89200000002</v>
      </c>
      <c r="AF10" s="36">
        <v>0</v>
      </c>
      <c r="AG10" s="36">
        <v>129814.89200000002</v>
      </c>
      <c r="AH10" s="35">
        <f>SUM(AB10:AG10)</f>
        <v>649074.46000000008</v>
      </c>
      <c r="AI10" s="45"/>
    </row>
    <row r="11" spans="1:35" ht="60.75" customHeight="1">
      <c r="A11" s="46">
        <v>2</v>
      </c>
      <c r="B11" s="56" t="s">
        <v>55</v>
      </c>
      <c r="C11" s="90" t="s">
        <v>51</v>
      </c>
      <c r="D11" s="59" t="s">
        <v>25</v>
      </c>
      <c r="E11" s="89" t="s">
        <v>59</v>
      </c>
      <c r="F11" s="89" t="s">
        <v>60</v>
      </c>
      <c r="G11" s="27" t="s">
        <v>14</v>
      </c>
      <c r="H11" s="72">
        <v>1</v>
      </c>
      <c r="I11" s="72"/>
      <c r="J11" s="72"/>
      <c r="K11" s="72">
        <v>1</v>
      </c>
      <c r="L11" s="72"/>
      <c r="M11" s="72"/>
      <c r="N11" s="72"/>
      <c r="O11" s="72"/>
      <c r="P11" s="72"/>
      <c r="Q11" s="72"/>
      <c r="R11" s="72"/>
      <c r="S11" s="72"/>
      <c r="T11" s="72"/>
      <c r="U11" s="72"/>
      <c r="V11" s="72"/>
      <c r="W11" s="72"/>
      <c r="X11" s="72"/>
      <c r="Y11" s="72"/>
      <c r="Z11" s="30">
        <f t="shared" ref="Z11:Z52" si="0">SUM(H11:Y11)</f>
        <v>2</v>
      </c>
      <c r="AA11" s="45">
        <f>Z12/Z11*100</f>
        <v>100</v>
      </c>
      <c r="AB11" s="34">
        <v>459887.68</v>
      </c>
      <c r="AC11" s="34">
        <v>0</v>
      </c>
      <c r="AD11" s="34">
        <v>0</v>
      </c>
      <c r="AE11" s="34">
        <v>0</v>
      </c>
      <c r="AF11" s="34">
        <v>0</v>
      </c>
      <c r="AG11" s="34">
        <v>0</v>
      </c>
      <c r="AH11" s="35">
        <f>SUM(AB11:AG11)</f>
        <v>459887.68</v>
      </c>
      <c r="AI11" s="45">
        <f>AH12/AH11*100</f>
        <v>128.78931873104321</v>
      </c>
    </row>
    <row r="12" spans="1:35" ht="61.5" customHeight="1">
      <c r="A12" s="46"/>
      <c r="B12" s="56"/>
      <c r="C12" s="90"/>
      <c r="D12" s="59"/>
      <c r="E12" s="89"/>
      <c r="F12" s="89"/>
      <c r="G12" s="27" t="s">
        <v>15</v>
      </c>
      <c r="H12" s="72">
        <v>1</v>
      </c>
      <c r="I12" s="72"/>
      <c r="J12" s="72"/>
      <c r="K12" s="72">
        <v>1</v>
      </c>
      <c r="L12" s="72"/>
      <c r="M12" s="72"/>
      <c r="N12" s="72"/>
      <c r="O12" s="72"/>
      <c r="P12" s="72"/>
      <c r="Q12" s="72"/>
      <c r="R12" s="72"/>
      <c r="S12" s="72"/>
      <c r="T12" s="72"/>
      <c r="U12" s="72"/>
      <c r="V12" s="72"/>
      <c r="W12" s="72"/>
      <c r="X12" s="72"/>
      <c r="Y12" s="72"/>
      <c r="Z12" s="30">
        <f t="shared" si="0"/>
        <v>2</v>
      </c>
      <c r="AA12" s="45"/>
      <c r="AB12" s="36">
        <v>592286.21000000008</v>
      </c>
      <c r="AC12" s="36">
        <v>0</v>
      </c>
      <c r="AD12" s="36">
        <v>0</v>
      </c>
      <c r="AE12" s="36">
        <v>0</v>
      </c>
      <c r="AF12" s="36">
        <v>0</v>
      </c>
      <c r="AG12" s="36">
        <v>0</v>
      </c>
      <c r="AH12" s="35">
        <f t="shared" ref="AH12:AH52" si="1">SUM(AB12:AG12)</f>
        <v>592286.21000000008</v>
      </c>
      <c r="AI12" s="45"/>
    </row>
    <row r="13" spans="1:35" ht="55.5" customHeight="1">
      <c r="A13" s="46">
        <v>3</v>
      </c>
      <c r="B13" s="56" t="s">
        <v>55</v>
      </c>
      <c r="C13" s="90" t="s">
        <v>52</v>
      </c>
      <c r="D13" s="59" t="s">
        <v>26</v>
      </c>
      <c r="E13" s="88" t="s">
        <v>61</v>
      </c>
      <c r="F13" s="88" t="s">
        <v>62</v>
      </c>
      <c r="G13" s="27" t="s">
        <v>14</v>
      </c>
      <c r="H13" s="72"/>
      <c r="I13" s="72"/>
      <c r="J13" s="72"/>
      <c r="K13" s="72">
        <v>1</v>
      </c>
      <c r="L13" s="72"/>
      <c r="M13" s="72"/>
      <c r="N13" s="72">
        <v>1</v>
      </c>
      <c r="O13" s="72"/>
      <c r="P13" s="72"/>
      <c r="Q13" s="72"/>
      <c r="R13" s="72"/>
      <c r="S13" s="72"/>
      <c r="T13" s="72">
        <v>1</v>
      </c>
      <c r="U13" s="72"/>
      <c r="V13" s="72"/>
      <c r="W13" s="72"/>
      <c r="X13" s="72"/>
      <c r="Y13" s="72"/>
      <c r="Z13" s="30">
        <f t="shared" si="0"/>
        <v>3</v>
      </c>
      <c r="AA13" s="45">
        <f>Z14/Z13*100</f>
        <v>100</v>
      </c>
      <c r="AB13" s="36">
        <v>0</v>
      </c>
      <c r="AC13" s="34">
        <v>132952.21</v>
      </c>
      <c r="AD13" s="34">
        <v>132952.21</v>
      </c>
      <c r="AE13" s="34">
        <v>0</v>
      </c>
      <c r="AF13" s="34">
        <v>132952.22</v>
      </c>
      <c r="AG13" s="34">
        <v>0</v>
      </c>
      <c r="AH13" s="35">
        <f>SUM(AB13:AG13)</f>
        <v>398856.64</v>
      </c>
      <c r="AI13" s="45">
        <f>AH14/AH13*100</f>
        <v>133.19451570368744</v>
      </c>
    </row>
    <row r="14" spans="1:35" ht="53.25" customHeight="1">
      <c r="A14" s="46"/>
      <c r="B14" s="56"/>
      <c r="C14" s="90"/>
      <c r="D14" s="59"/>
      <c r="E14" s="88"/>
      <c r="F14" s="88"/>
      <c r="G14" s="27" t="s">
        <v>15</v>
      </c>
      <c r="H14" s="72"/>
      <c r="I14" s="72"/>
      <c r="J14" s="72"/>
      <c r="K14" s="93">
        <v>1</v>
      </c>
      <c r="L14" s="93"/>
      <c r="M14" s="93"/>
      <c r="N14" s="72">
        <v>1</v>
      </c>
      <c r="O14" s="72"/>
      <c r="P14" s="72"/>
      <c r="Q14" s="72"/>
      <c r="R14" s="72"/>
      <c r="S14" s="72"/>
      <c r="T14" s="72">
        <v>1</v>
      </c>
      <c r="U14" s="72"/>
      <c r="V14" s="72"/>
      <c r="W14" s="72"/>
      <c r="X14" s="72"/>
      <c r="Y14" s="72"/>
      <c r="Z14" s="30">
        <f t="shared" si="0"/>
        <v>3</v>
      </c>
      <c r="AA14" s="45"/>
      <c r="AB14" s="37">
        <v>0</v>
      </c>
      <c r="AC14" s="38">
        <v>177085.05666666667</v>
      </c>
      <c r="AD14" s="38">
        <v>177085.05666666667</v>
      </c>
      <c r="AE14" s="38">
        <v>0</v>
      </c>
      <c r="AF14" s="39">
        <v>177085.05666666667</v>
      </c>
      <c r="AG14" s="39">
        <v>0</v>
      </c>
      <c r="AH14" s="35">
        <f>SUM(AB14:AG14)</f>
        <v>531255.17000000004</v>
      </c>
      <c r="AI14" s="45"/>
    </row>
    <row r="15" spans="1:35" ht="62.25" customHeight="1">
      <c r="A15" s="46">
        <v>4</v>
      </c>
      <c r="B15" s="56" t="s">
        <v>55</v>
      </c>
      <c r="C15" s="90" t="s">
        <v>53</v>
      </c>
      <c r="D15" s="59" t="s">
        <v>27</v>
      </c>
      <c r="E15" s="88" t="s">
        <v>63</v>
      </c>
      <c r="F15" s="88" t="s">
        <v>64</v>
      </c>
      <c r="G15" s="27" t="s">
        <v>14</v>
      </c>
      <c r="H15" s="72"/>
      <c r="I15" s="72"/>
      <c r="J15" s="72"/>
      <c r="K15" s="72">
        <v>200</v>
      </c>
      <c r="L15" s="72"/>
      <c r="M15" s="72"/>
      <c r="N15" s="72">
        <v>200</v>
      </c>
      <c r="O15" s="72"/>
      <c r="P15" s="72"/>
      <c r="Q15" s="72"/>
      <c r="R15" s="72"/>
      <c r="S15" s="72"/>
      <c r="T15" s="72">
        <v>200</v>
      </c>
      <c r="U15" s="72"/>
      <c r="V15" s="72"/>
      <c r="W15" s="72"/>
      <c r="X15" s="72"/>
      <c r="Y15" s="72"/>
      <c r="Z15" s="30">
        <f t="shared" si="0"/>
        <v>600</v>
      </c>
      <c r="AA15" s="45">
        <f>Z16/Z15*100</f>
        <v>100</v>
      </c>
      <c r="AB15" s="34">
        <v>0</v>
      </c>
      <c r="AC15" s="34">
        <v>133630.23000000001</v>
      </c>
      <c r="AD15" s="34">
        <v>133630.23000000001</v>
      </c>
      <c r="AE15" s="34">
        <v>0</v>
      </c>
      <c r="AF15" s="34">
        <v>133630.24</v>
      </c>
      <c r="AG15" s="34">
        <v>0</v>
      </c>
      <c r="AH15" s="35">
        <f>SUM(AB15:AG15)</f>
        <v>400890.7</v>
      </c>
      <c r="AI15" s="45">
        <f>AH16/AH15*100</f>
        <v>133.02609165041744</v>
      </c>
    </row>
    <row r="16" spans="1:35" ht="59.25" customHeight="1">
      <c r="A16" s="46"/>
      <c r="B16" s="56"/>
      <c r="C16" s="90"/>
      <c r="D16" s="59"/>
      <c r="E16" s="88"/>
      <c r="F16" s="88"/>
      <c r="G16" s="27" t="s">
        <v>15</v>
      </c>
      <c r="H16" s="73"/>
      <c r="I16" s="73"/>
      <c r="J16" s="73"/>
      <c r="K16" s="63">
        <v>200</v>
      </c>
      <c r="L16" s="64"/>
      <c r="M16" s="65"/>
      <c r="N16" s="63">
        <v>200</v>
      </c>
      <c r="O16" s="64"/>
      <c r="P16" s="65"/>
      <c r="Q16" s="63"/>
      <c r="R16" s="64"/>
      <c r="S16" s="65"/>
      <c r="T16" s="63">
        <v>200</v>
      </c>
      <c r="U16" s="64"/>
      <c r="V16" s="65"/>
      <c r="W16" s="73"/>
      <c r="X16" s="73"/>
      <c r="Y16" s="73"/>
      <c r="Z16" s="30">
        <f t="shared" si="0"/>
        <v>600</v>
      </c>
      <c r="AA16" s="45"/>
      <c r="AB16" s="36">
        <v>0</v>
      </c>
      <c r="AC16" s="36">
        <v>177763.07666666666</v>
      </c>
      <c r="AD16" s="36">
        <v>177763.07666666666</v>
      </c>
      <c r="AE16" s="36">
        <v>0</v>
      </c>
      <c r="AF16" s="36">
        <v>177763.07666666666</v>
      </c>
      <c r="AG16" s="36">
        <v>0</v>
      </c>
      <c r="AH16" s="35">
        <f>SUM(AB16:AG16)</f>
        <v>533289.23</v>
      </c>
      <c r="AI16" s="45"/>
    </row>
    <row r="17" spans="1:37" ht="66.75" customHeight="1">
      <c r="A17" s="46">
        <v>5</v>
      </c>
      <c r="B17" s="56" t="s">
        <v>55</v>
      </c>
      <c r="C17" s="90" t="s">
        <v>54</v>
      </c>
      <c r="D17" s="59" t="s">
        <v>56</v>
      </c>
      <c r="E17" s="88" t="s">
        <v>65</v>
      </c>
      <c r="F17" s="88" t="s">
        <v>66</v>
      </c>
      <c r="G17" s="27" t="s">
        <v>14</v>
      </c>
      <c r="H17" s="56"/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6">
        <v>1</v>
      </c>
      <c r="U17" s="56"/>
      <c r="V17" s="56"/>
      <c r="W17" s="56"/>
      <c r="X17" s="56"/>
      <c r="Y17" s="56"/>
      <c r="Z17" s="30">
        <f t="shared" si="0"/>
        <v>1</v>
      </c>
      <c r="AA17" s="45">
        <f>Z18/Z17*100</f>
        <v>100</v>
      </c>
      <c r="AB17" s="36">
        <v>0</v>
      </c>
      <c r="AC17" s="34">
        <v>0</v>
      </c>
      <c r="AD17" s="36">
        <v>0</v>
      </c>
      <c r="AE17" s="34">
        <v>0</v>
      </c>
      <c r="AF17" s="36">
        <v>462183.23</v>
      </c>
      <c r="AG17" s="36">
        <v>0</v>
      </c>
      <c r="AH17" s="35">
        <f t="shared" si="1"/>
        <v>462183.23</v>
      </c>
      <c r="AI17" s="45">
        <f>AH18/AH17*100</f>
        <v>128.64632929238908</v>
      </c>
    </row>
    <row r="18" spans="1:37" ht="66.75" customHeight="1">
      <c r="A18" s="46"/>
      <c r="B18" s="56"/>
      <c r="C18" s="90"/>
      <c r="D18" s="59"/>
      <c r="E18" s="88"/>
      <c r="F18" s="88"/>
      <c r="G18" s="27" t="s">
        <v>15</v>
      </c>
      <c r="H18" s="62"/>
      <c r="I18" s="62"/>
      <c r="J18" s="62"/>
      <c r="K18" s="62"/>
      <c r="L18" s="62"/>
      <c r="M18" s="62"/>
      <c r="N18" s="62"/>
      <c r="O18" s="62"/>
      <c r="P18" s="62"/>
      <c r="Q18" s="62"/>
      <c r="R18" s="62"/>
      <c r="S18" s="62"/>
      <c r="T18" s="62">
        <v>1</v>
      </c>
      <c r="U18" s="62"/>
      <c r="V18" s="62"/>
      <c r="W18" s="62"/>
      <c r="X18" s="62"/>
      <c r="Y18" s="62"/>
      <c r="Z18" s="30">
        <f t="shared" si="0"/>
        <v>1</v>
      </c>
      <c r="AA18" s="45"/>
      <c r="AB18" s="40">
        <v>0</v>
      </c>
      <c r="AC18" s="40">
        <v>0</v>
      </c>
      <c r="AD18" s="40">
        <v>0</v>
      </c>
      <c r="AE18" s="40">
        <v>0</v>
      </c>
      <c r="AF18" s="36">
        <v>594581.76000000001</v>
      </c>
      <c r="AG18" s="36">
        <v>0</v>
      </c>
      <c r="AH18" s="35">
        <f t="shared" si="1"/>
        <v>594581.76000000001</v>
      </c>
      <c r="AI18" s="45"/>
    </row>
    <row r="19" spans="1:37" ht="80.25" customHeight="1">
      <c r="A19" s="46">
        <v>6</v>
      </c>
      <c r="B19" s="56" t="s">
        <v>21</v>
      </c>
      <c r="C19" s="90" t="s">
        <v>41</v>
      </c>
      <c r="D19" s="59" t="s">
        <v>28</v>
      </c>
      <c r="E19" s="88" t="s">
        <v>69</v>
      </c>
      <c r="F19" s="88" t="s">
        <v>42</v>
      </c>
      <c r="G19" s="27" t="s">
        <v>14</v>
      </c>
      <c r="H19" s="56"/>
      <c r="I19" s="56"/>
      <c r="J19" s="56"/>
      <c r="K19" s="56"/>
      <c r="L19" s="56"/>
      <c r="M19" s="56"/>
      <c r="N19" s="56"/>
      <c r="O19" s="56"/>
      <c r="P19" s="56"/>
      <c r="Q19" s="56"/>
      <c r="R19" s="56"/>
      <c r="S19" s="56"/>
      <c r="T19" s="56">
        <v>100</v>
      </c>
      <c r="U19" s="56"/>
      <c r="V19" s="56"/>
      <c r="W19" s="56"/>
      <c r="X19" s="56"/>
      <c r="Y19" s="56"/>
      <c r="Z19" s="30">
        <f t="shared" si="0"/>
        <v>100</v>
      </c>
      <c r="AA19" s="45">
        <f>Z20/Z19*100</f>
        <v>85</v>
      </c>
      <c r="AB19" s="34">
        <v>0</v>
      </c>
      <c r="AC19" s="34">
        <v>0</v>
      </c>
      <c r="AD19" s="34">
        <v>0</v>
      </c>
      <c r="AE19" s="34">
        <v>0</v>
      </c>
      <c r="AF19" s="34">
        <v>355943.42</v>
      </c>
      <c r="AG19" s="34">
        <v>0</v>
      </c>
      <c r="AH19" s="35">
        <f t="shared" si="1"/>
        <v>355943.42</v>
      </c>
      <c r="AI19" s="45">
        <f>AH20/AH19*100</f>
        <v>161.99418154716838</v>
      </c>
    </row>
    <row r="20" spans="1:37" ht="81.75" customHeight="1">
      <c r="A20" s="46"/>
      <c r="B20" s="56"/>
      <c r="C20" s="90"/>
      <c r="D20" s="59"/>
      <c r="E20" s="88"/>
      <c r="F20" s="88"/>
      <c r="G20" s="27" t="s">
        <v>15</v>
      </c>
      <c r="H20" s="62"/>
      <c r="I20" s="62"/>
      <c r="J20" s="62"/>
      <c r="K20" s="62"/>
      <c r="L20" s="62"/>
      <c r="M20" s="62"/>
      <c r="N20" s="62"/>
      <c r="O20" s="62"/>
      <c r="P20" s="62"/>
      <c r="Q20" s="62"/>
      <c r="R20" s="62"/>
      <c r="S20" s="62"/>
      <c r="T20" s="62">
        <v>85</v>
      </c>
      <c r="U20" s="62"/>
      <c r="V20" s="62"/>
      <c r="W20" s="62"/>
      <c r="X20" s="62"/>
      <c r="Y20" s="62"/>
      <c r="Z20" s="30">
        <f t="shared" si="0"/>
        <v>85</v>
      </c>
      <c r="AA20" s="45"/>
      <c r="AB20" s="36">
        <v>0</v>
      </c>
      <c r="AC20" s="36">
        <v>0</v>
      </c>
      <c r="AD20" s="36">
        <v>0</v>
      </c>
      <c r="AE20" s="36">
        <v>0</v>
      </c>
      <c r="AF20" s="36">
        <v>576607.63</v>
      </c>
      <c r="AG20" s="36">
        <v>0</v>
      </c>
      <c r="AH20" s="35">
        <f t="shared" si="1"/>
        <v>576607.63</v>
      </c>
      <c r="AI20" s="45"/>
    </row>
    <row r="21" spans="1:37" ht="73.5" customHeight="1">
      <c r="A21" s="46">
        <v>7</v>
      </c>
      <c r="B21" s="56" t="s">
        <v>21</v>
      </c>
      <c r="C21" s="90" t="s">
        <v>67</v>
      </c>
      <c r="D21" s="59" t="s">
        <v>29</v>
      </c>
      <c r="E21" s="88" t="s">
        <v>43</v>
      </c>
      <c r="F21" s="88" t="s">
        <v>44</v>
      </c>
      <c r="G21" s="27" t="s">
        <v>14</v>
      </c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56"/>
      <c r="S21" s="56"/>
      <c r="T21" s="56"/>
      <c r="U21" s="56"/>
      <c r="V21" s="56"/>
      <c r="W21" s="56">
        <v>1</v>
      </c>
      <c r="X21" s="56"/>
      <c r="Y21" s="56"/>
      <c r="Z21" s="30">
        <f t="shared" si="0"/>
        <v>1</v>
      </c>
      <c r="AA21" s="45">
        <f>Z22/Z21*100</f>
        <v>100</v>
      </c>
      <c r="AB21" s="34">
        <v>0</v>
      </c>
      <c r="AC21" s="34">
        <v>0</v>
      </c>
      <c r="AD21" s="34">
        <v>0</v>
      </c>
      <c r="AE21" s="34">
        <v>0</v>
      </c>
      <c r="AF21" s="34">
        <v>0</v>
      </c>
      <c r="AG21" s="34">
        <v>494039.46</v>
      </c>
      <c r="AH21" s="35">
        <f t="shared" si="1"/>
        <v>494039.46</v>
      </c>
      <c r="AI21" s="45">
        <f>AH22/AH21*100</f>
        <v>144.66530062193817</v>
      </c>
    </row>
    <row r="22" spans="1:37" ht="80.25" customHeight="1">
      <c r="A22" s="46"/>
      <c r="B22" s="56"/>
      <c r="C22" s="90"/>
      <c r="D22" s="59"/>
      <c r="E22" s="88"/>
      <c r="F22" s="88"/>
      <c r="G22" s="27" t="s">
        <v>15</v>
      </c>
      <c r="H22" s="62"/>
      <c r="I22" s="62"/>
      <c r="J22" s="62"/>
      <c r="K22" s="62"/>
      <c r="L22" s="62"/>
      <c r="M22" s="62"/>
      <c r="N22" s="62"/>
      <c r="O22" s="62"/>
      <c r="P22" s="62"/>
      <c r="Q22" s="62"/>
      <c r="R22" s="62"/>
      <c r="S22" s="62"/>
      <c r="T22" s="62"/>
      <c r="U22" s="62"/>
      <c r="V22" s="62"/>
      <c r="W22" s="62">
        <v>1</v>
      </c>
      <c r="X22" s="62"/>
      <c r="Y22" s="62"/>
      <c r="Z22" s="30">
        <f t="shared" si="0"/>
        <v>1</v>
      </c>
      <c r="AA22" s="45"/>
      <c r="AB22" s="36">
        <v>0</v>
      </c>
      <c r="AC22" s="36">
        <v>0</v>
      </c>
      <c r="AD22" s="36">
        <v>0</v>
      </c>
      <c r="AE22" s="36">
        <v>0</v>
      </c>
      <c r="AF22" s="36">
        <v>0</v>
      </c>
      <c r="AG22" s="36">
        <v>714703.67</v>
      </c>
      <c r="AH22" s="35">
        <f t="shared" si="1"/>
        <v>714703.67</v>
      </c>
      <c r="AI22" s="45"/>
    </row>
    <row r="23" spans="1:37" ht="80.25" customHeight="1">
      <c r="A23" s="46">
        <v>8</v>
      </c>
      <c r="B23" s="56" t="s">
        <v>21</v>
      </c>
      <c r="C23" s="90" t="s">
        <v>68</v>
      </c>
      <c r="D23" s="59" t="s">
        <v>30</v>
      </c>
      <c r="E23" s="88" t="s">
        <v>70</v>
      </c>
      <c r="F23" s="88" t="s">
        <v>45</v>
      </c>
      <c r="G23" s="27" t="s">
        <v>14</v>
      </c>
      <c r="H23" s="56"/>
      <c r="I23" s="56"/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56">
        <v>1</v>
      </c>
      <c r="U23" s="56"/>
      <c r="V23" s="56"/>
      <c r="W23" s="56"/>
      <c r="X23" s="56"/>
      <c r="Y23" s="56"/>
      <c r="Z23" s="30">
        <f t="shared" si="0"/>
        <v>1</v>
      </c>
      <c r="AA23" s="45">
        <f>Z24/Z23*100</f>
        <v>100</v>
      </c>
      <c r="AB23" s="34">
        <v>0</v>
      </c>
      <c r="AC23" s="34">
        <v>0</v>
      </c>
      <c r="AD23" s="34">
        <v>0</v>
      </c>
      <c r="AE23" s="34">
        <v>0</v>
      </c>
      <c r="AF23" s="34">
        <v>348923.68</v>
      </c>
      <c r="AG23" s="34">
        <v>0</v>
      </c>
      <c r="AH23" s="35">
        <f t="shared" si="1"/>
        <v>348923.68</v>
      </c>
      <c r="AI23" s="45">
        <f>AH24/AH23*100</f>
        <v>163.24139708717965</v>
      </c>
    </row>
    <row r="24" spans="1:37" ht="81" customHeight="1">
      <c r="A24" s="46"/>
      <c r="B24" s="56"/>
      <c r="C24" s="90"/>
      <c r="D24" s="59"/>
      <c r="E24" s="88"/>
      <c r="F24" s="88"/>
      <c r="G24" s="27" t="s">
        <v>15</v>
      </c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62">
        <v>1</v>
      </c>
      <c r="U24" s="62"/>
      <c r="V24" s="62"/>
      <c r="W24" s="62"/>
      <c r="X24" s="62"/>
      <c r="Y24" s="62"/>
      <c r="Z24" s="30">
        <f t="shared" si="0"/>
        <v>1</v>
      </c>
      <c r="AA24" s="45"/>
      <c r="AB24" s="36">
        <v>0</v>
      </c>
      <c r="AC24" s="36">
        <v>0</v>
      </c>
      <c r="AD24" s="36">
        <v>0</v>
      </c>
      <c r="AE24" s="36">
        <v>0</v>
      </c>
      <c r="AF24" s="36">
        <v>569587.89</v>
      </c>
      <c r="AG24" s="36">
        <v>0</v>
      </c>
      <c r="AH24" s="35">
        <f t="shared" si="1"/>
        <v>569587.89</v>
      </c>
      <c r="AI24" s="45"/>
    </row>
    <row r="25" spans="1:37" ht="71.25" customHeight="1">
      <c r="A25" s="46">
        <v>9</v>
      </c>
      <c r="B25" s="56" t="s">
        <v>23</v>
      </c>
      <c r="C25" s="90" t="s">
        <v>71</v>
      </c>
      <c r="D25" s="59" t="s">
        <v>31</v>
      </c>
      <c r="E25" s="88" t="s">
        <v>75</v>
      </c>
      <c r="F25" s="88" t="s">
        <v>82</v>
      </c>
      <c r="G25" s="27" t="s">
        <v>14</v>
      </c>
      <c r="H25" s="62">
        <v>1</v>
      </c>
      <c r="I25" s="62"/>
      <c r="J25" s="62"/>
      <c r="K25" s="62"/>
      <c r="L25" s="62"/>
      <c r="M25" s="62"/>
      <c r="N25" s="62"/>
      <c r="O25" s="62"/>
      <c r="P25" s="62"/>
      <c r="Q25" s="62"/>
      <c r="R25" s="62"/>
      <c r="S25" s="62"/>
      <c r="T25" s="62"/>
      <c r="U25" s="62"/>
      <c r="V25" s="62"/>
      <c r="W25" s="62"/>
      <c r="X25" s="62"/>
      <c r="Y25" s="62"/>
      <c r="Z25" s="30">
        <f t="shared" si="0"/>
        <v>1</v>
      </c>
      <c r="AA25" s="45">
        <f t="shared" ref="AA25:AA27" si="2">Z26/Z25*100</f>
        <v>100</v>
      </c>
      <c r="AB25" s="34">
        <v>367697.68</v>
      </c>
      <c r="AC25" s="34">
        <v>0</v>
      </c>
      <c r="AD25" s="34">
        <v>0</v>
      </c>
      <c r="AE25" s="34">
        <v>0</v>
      </c>
      <c r="AF25" s="34">
        <v>0</v>
      </c>
      <c r="AG25" s="34">
        <v>0</v>
      </c>
      <c r="AH25" s="35">
        <f t="shared" si="1"/>
        <v>367697.68</v>
      </c>
      <c r="AI25" s="45">
        <f>AH26/AH25*100</f>
        <v>145.00930220718286</v>
      </c>
    </row>
    <row r="26" spans="1:37" ht="72" customHeight="1">
      <c r="A26" s="46"/>
      <c r="B26" s="56"/>
      <c r="C26" s="90"/>
      <c r="D26" s="59"/>
      <c r="E26" s="88"/>
      <c r="F26" s="88"/>
      <c r="G26" s="27" t="s">
        <v>15</v>
      </c>
      <c r="H26" s="62">
        <v>1</v>
      </c>
      <c r="I26" s="62"/>
      <c r="J26" s="62"/>
      <c r="K26" s="62"/>
      <c r="L26" s="62"/>
      <c r="M26" s="62"/>
      <c r="N26" s="62"/>
      <c r="O26" s="62"/>
      <c r="P26" s="62"/>
      <c r="Q26" s="62"/>
      <c r="R26" s="62"/>
      <c r="S26" s="62"/>
      <c r="T26" s="62"/>
      <c r="U26" s="62"/>
      <c r="V26" s="62"/>
      <c r="W26" s="62"/>
      <c r="X26" s="62"/>
      <c r="Y26" s="62"/>
      <c r="Z26" s="30">
        <f t="shared" si="0"/>
        <v>1</v>
      </c>
      <c r="AA26" s="45"/>
      <c r="AB26" s="36">
        <v>533195.84000000008</v>
      </c>
      <c r="AC26" s="36">
        <v>0</v>
      </c>
      <c r="AD26" s="36">
        <v>0</v>
      </c>
      <c r="AE26" s="36">
        <v>0</v>
      </c>
      <c r="AF26" s="36">
        <v>0</v>
      </c>
      <c r="AG26" s="36">
        <v>0</v>
      </c>
      <c r="AH26" s="35">
        <f t="shared" si="1"/>
        <v>533195.84000000008</v>
      </c>
      <c r="AI26" s="45"/>
    </row>
    <row r="27" spans="1:37" ht="83.25" customHeight="1">
      <c r="A27" s="46">
        <v>10</v>
      </c>
      <c r="B27" s="56" t="s">
        <v>23</v>
      </c>
      <c r="C27" s="90" t="s">
        <v>72</v>
      </c>
      <c r="D27" s="59" t="s">
        <v>32</v>
      </c>
      <c r="E27" s="88" t="s">
        <v>76</v>
      </c>
      <c r="F27" s="88" t="s">
        <v>83</v>
      </c>
      <c r="G27" s="27" t="s">
        <v>14</v>
      </c>
      <c r="H27" s="62">
        <v>20</v>
      </c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62"/>
      <c r="W27" s="62"/>
      <c r="X27" s="62"/>
      <c r="Y27" s="62"/>
      <c r="Z27" s="30">
        <f t="shared" si="0"/>
        <v>20</v>
      </c>
      <c r="AA27" s="94">
        <f t="shared" si="2"/>
        <v>90</v>
      </c>
      <c r="AB27" s="34">
        <v>96935.56</v>
      </c>
      <c r="AC27" s="34">
        <v>96935.56</v>
      </c>
      <c r="AD27" s="34">
        <v>96935.56</v>
      </c>
      <c r="AE27" s="34">
        <v>96935.58</v>
      </c>
      <c r="AF27" s="34">
        <v>0</v>
      </c>
      <c r="AG27" s="34">
        <v>0</v>
      </c>
      <c r="AH27" s="35">
        <f>SUM(AB27:AG27)</f>
        <v>387742.26</v>
      </c>
      <c r="AI27" s="45">
        <f>AH28/AH27*100</f>
        <v>142.68251802112053</v>
      </c>
    </row>
    <row r="28" spans="1:37" ht="98.25" customHeight="1">
      <c r="A28" s="46"/>
      <c r="B28" s="56"/>
      <c r="C28" s="90"/>
      <c r="D28" s="59"/>
      <c r="E28" s="88"/>
      <c r="F28" s="88"/>
      <c r="G28" s="27" t="s">
        <v>15</v>
      </c>
      <c r="H28" s="62">
        <v>18</v>
      </c>
      <c r="I28" s="62"/>
      <c r="J28" s="62"/>
      <c r="K28" s="62"/>
      <c r="L28" s="62"/>
      <c r="M28" s="62"/>
      <c r="N28" s="62"/>
      <c r="O28" s="62"/>
      <c r="P28" s="62"/>
      <c r="Q28" s="62"/>
      <c r="R28" s="62"/>
      <c r="S28" s="62"/>
      <c r="T28" s="62"/>
      <c r="U28" s="62"/>
      <c r="V28" s="62"/>
      <c r="W28" s="62"/>
      <c r="X28" s="62"/>
      <c r="Y28" s="62"/>
      <c r="Z28" s="30">
        <f t="shared" si="0"/>
        <v>18</v>
      </c>
      <c r="AA28" s="94"/>
      <c r="AB28" s="36">
        <v>138310.10500000001</v>
      </c>
      <c r="AC28" s="36">
        <v>138310.10500000001</v>
      </c>
      <c r="AD28" s="36">
        <v>138310.10500000001</v>
      </c>
      <c r="AE28" s="36">
        <v>138310.10500000001</v>
      </c>
      <c r="AF28" s="36">
        <v>0</v>
      </c>
      <c r="AG28" s="36">
        <v>0</v>
      </c>
      <c r="AH28" s="35">
        <f t="shared" si="1"/>
        <v>553240.42000000004</v>
      </c>
      <c r="AI28" s="45"/>
    </row>
    <row r="29" spans="1:37" ht="81" customHeight="1">
      <c r="A29" s="46">
        <v>11</v>
      </c>
      <c r="B29" s="56" t="s">
        <v>23</v>
      </c>
      <c r="C29" s="90" t="s">
        <v>73</v>
      </c>
      <c r="D29" s="59" t="s">
        <v>33</v>
      </c>
      <c r="E29" s="91" t="s">
        <v>77</v>
      </c>
      <c r="F29" s="91" t="s">
        <v>84</v>
      </c>
      <c r="G29" s="27" t="s">
        <v>14</v>
      </c>
      <c r="H29" s="56">
        <v>3</v>
      </c>
      <c r="I29" s="56"/>
      <c r="J29" s="56"/>
      <c r="K29" s="56">
        <v>3</v>
      </c>
      <c r="L29" s="56"/>
      <c r="M29" s="56"/>
      <c r="N29" s="56">
        <v>3</v>
      </c>
      <c r="O29" s="56"/>
      <c r="P29" s="56"/>
      <c r="Q29" s="56">
        <v>3</v>
      </c>
      <c r="R29" s="56"/>
      <c r="S29" s="56"/>
      <c r="T29" s="56"/>
      <c r="U29" s="56"/>
      <c r="V29" s="56"/>
      <c r="W29" s="56"/>
      <c r="X29" s="56"/>
      <c r="Y29" s="56"/>
      <c r="Z29" s="30">
        <f t="shared" si="0"/>
        <v>12</v>
      </c>
      <c r="AA29" s="45">
        <f t="shared" ref="AA29" si="3">Z30/Z29*100</f>
        <v>75</v>
      </c>
      <c r="AB29" s="34">
        <v>98476.98</v>
      </c>
      <c r="AC29" s="34">
        <v>98476.98</v>
      </c>
      <c r="AD29" s="34">
        <v>98476.98</v>
      </c>
      <c r="AE29" s="34">
        <v>98476.97</v>
      </c>
      <c r="AF29" s="34">
        <v>0</v>
      </c>
      <c r="AG29" s="34">
        <v>0</v>
      </c>
      <c r="AH29" s="35">
        <f t="shared" si="1"/>
        <v>393907.91000000003</v>
      </c>
      <c r="AI29" s="45">
        <f>AH30/AH29*100</f>
        <v>142.01442921011665</v>
      </c>
    </row>
    <row r="30" spans="1:37" ht="75.75" customHeight="1">
      <c r="A30" s="46"/>
      <c r="B30" s="56"/>
      <c r="C30" s="90"/>
      <c r="D30" s="59"/>
      <c r="E30" s="91"/>
      <c r="F30" s="91"/>
      <c r="G30" s="27" t="s">
        <v>15</v>
      </c>
      <c r="H30" s="62">
        <v>2</v>
      </c>
      <c r="I30" s="62"/>
      <c r="J30" s="62"/>
      <c r="K30" s="62">
        <v>2</v>
      </c>
      <c r="L30" s="62"/>
      <c r="M30" s="62"/>
      <c r="N30" s="62">
        <v>3</v>
      </c>
      <c r="O30" s="62"/>
      <c r="P30" s="62"/>
      <c r="Q30" s="62">
        <v>2</v>
      </c>
      <c r="R30" s="62"/>
      <c r="S30" s="62"/>
      <c r="T30" s="62"/>
      <c r="U30" s="62"/>
      <c r="V30" s="62"/>
      <c r="W30" s="62"/>
      <c r="X30" s="62"/>
      <c r="Y30" s="62"/>
      <c r="Z30" s="30">
        <f t="shared" si="0"/>
        <v>9</v>
      </c>
      <c r="AA30" s="45"/>
      <c r="AB30" s="36">
        <v>139851.51750000002</v>
      </c>
      <c r="AC30" s="36">
        <v>139851.51750000002</v>
      </c>
      <c r="AD30" s="36">
        <v>139851.51750000002</v>
      </c>
      <c r="AE30" s="36">
        <v>139851.51750000002</v>
      </c>
      <c r="AF30" s="36">
        <v>0</v>
      </c>
      <c r="AG30" s="36">
        <v>0</v>
      </c>
      <c r="AH30" s="35">
        <f t="shared" si="1"/>
        <v>559406.07000000007</v>
      </c>
      <c r="AI30" s="45"/>
    </row>
    <row r="31" spans="1:37" ht="89.25" customHeight="1">
      <c r="A31" s="46">
        <v>12</v>
      </c>
      <c r="B31" s="56" t="s">
        <v>23</v>
      </c>
      <c r="C31" s="90" t="s">
        <v>74</v>
      </c>
      <c r="D31" s="59" t="s">
        <v>34</v>
      </c>
      <c r="E31" s="89" t="s">
        <v>78</v>
      </c>
      <c r="F31" s="89" t="s">
        <v>85</v>
      </c>
      <c r="G31" s="27" t="s">
        <v>14</v>
      </c>
      <c r="H31" s="62">
        <v>2</v>
      </c>
      <c r="I31" s="62"/>
      <c r="J31" s="62"/>
      <c r="K31" s="62">
        <v>2</v>
      </c>
      <c r="L31" s="62"/>
      <c r="M31" s="62"/>
      <c r="N31" s="62">
        <v>1</v>
      </c>
      <c r="O31" s="62"/>
      <c r="P31" s="62"/>
      <c r="Q31" s="62">
        <v>1</v>
      </c>
      <c r="R31" s="62"/>
      <c r="S31" s="62"/>
      <c r="T31" s="62"/>
      <c r="U31" s="62"/>
      <c r="V31" s="62"/>
      <c r="W31" s="62"/>
      <c r="X31" s="62"/>
      <c r="Y31" s="62"/>
      <c r="Z31" s="30">
        <f t="shared" si="0"/>
        <v>6</v>
      </c>
      <c r="AA31" s="45">
        <f>Z32/Z31*100</f>
        <v>83.333333333333343</v>
      </c>
      <c r="AB31" s="34">
        <v>103598</v>
      </c>
      <c r="AC31" s="34">
        <v>103598</v>
      </c>
      <c r="AD31" s="34">
        <v>103598</v>
      </c>
      <c r="AE31" s="34">
        <v>103598.1</v>
      </c>
      <c r="AF31" s="34">
        <v>0</v>
      </c>
      <c r="AG31" s="34">
        <v>0</v>
      </c>
      <c r="AH31" s="35">
        <f t="shared" si="1"/>
        <v>414392.1</v>
      </c>
      <c r="AI31" s="45">
        <f>AH32/AH31*100</f>
        <v>139.93757603004497</v>
      </c>
      <c r="AJ31" s="9"/>
      <c r="AK31" s="9"/>
    </row>
    <row r="32" spans="1:37" ht="78" customHeight="1">
      <c r="A32" s="46"/>
      <c r="B32" s="56"/>
      <c r="C32" s="90"/>
      <c r="D32" s="59"/>
      <c r="E32" s="89"/>
      <c r="F32" s="89"/>
      <c r="G32" s="27" t="s">
        <v>15</v>
      </c>
      <c r="H32" s="62">
        <v>2</v>
      </c>
      <c r="I32" s="62"/>
      <c r="J32" s="62"/>
      <c r="K32" s="62">
        <v>1</v>
      </c>
      <c r="L32" s="62"/>
      <c r="M32" s="62"/>
      <c r="N32" s="62">
        <v>1</v>
      </c>
      <c r="O32" s="62"/>
      <c r="P32" s="62"/>
      <c r="Q32" s="62">
        <v>1</v>
      </c>
      <c r="R32" s="62"/>
      <c r="S32" s="62"/>
      <c r="T32" s="62"/>
      <c r="U32" s="62"/>
      <c r="V32" s="62"/>
      <c r="W32" s="62"/>
      <c r="X32" s="62"/>
      <c r="Y32" s="62"/>
      <c r="Z32" s="30">
        <f t="shared" si="0"/>
        <v>5</v>
      </c>
      <c r="AA32" s="45"/>
      <c r="AB32" s="36">
        <v>144972.565</v>
      </c>
      <c r="AC32" s="36">
        <v>144972.565</v>
      </c>
      <c r="AD32" s="36">
        <v>144972.565</v>
      </c>
      <c r="AE32" s="36">
        <v>144972.565</v>
      </c>
      <c r="AF32" s="36">
        <v>0</v>
      </c>
      <c r="AG32" s="36">
        <v>0</v>
      </c>
      <c r="AH32" s="35">
        <f t="shared" si="1"/>
        <v>579890.26</v>
      </c>
      <c r="AI32" s="45"/>
      <c r="AJ32" s="9"/>
      <c r="AK32" s="9"/>
    </row>
    <row r="33" spans="1:37" ht="69" customHeight="1">
      <c r="A33" s="46">
        <v>13</v>
      </c>
      <c r="B33" s="56" t="s">
        <v>23</v>
      </c>
      <c r="C33" s="90" t="s">
        <v>79</v>
      </c>
      <c r="D33" s="59" t="s">
        <v>35</v>
      </c>
      <c r="E33" s="89" t="s">
        <v>81</v>
      </c>
      <c r="F33" s="89" t="s">
        <v>80</v>
      </c>
      <c r="G33" s="27" t="s">
        <v>14</v>
      </c>
      <c r="H33" s="62"/>
      <c r="I33" s="62"/>
      <c r="J33" s="62"/>
      <c r="K33" s="62"/>
      <c r="L33" s="62"/>
      <c r="M33" s="62"/>
      <c r="N33" s="62"/>
      <c r="O33" s="62"/>
      <c r="P33" s="62"/>
      <c r="Q33" s="62"/>
      <c r="R33" s="62"/>
      <c r="S33" s="62"/>
      <c r="T33" s="62">
        <v>1</v>
      </c>
      <c r="U33" s="62"/>
      <c r="V33" s="62"/>
      <c r="W33" s="62"/>
      <c r="X33" s="62"/>
      <c r="Y33" s="62"/>
      <c r="Z33" s="30">
        <f t="shared" si="0"/>
        <v>1</v>
      </c>
      <c r="AA33" s="45">
        <f t="shared" ref="AA33" si="4">Z34/Z33*100</f>
        <v>100</v>
      </c>
      <c r="AB33" s="34">
        <v>0</v>
      </c>
      <c r="AC33" s="34">
        <v>0</v>
      </c>
      <c r="AD33" s="34">
        <v>0</v>
      </c>
      <c r="AE33" s="34">
        <v>0</v>
      </c>
      <c r="AF33" s="34">
        <v>790715.36</v>
      </c>
      <c r="AG33" s="34">
        <v>0</v>
      </c>
      <c r="AH33" s="35">
        <f t="shared" si="1"/>
        <v>790715.36</v>
      </c>
      <c r="AI33" s="45">
        <f>AH34/AH33*100</f>
        <v>183.72074750135116</v>
      </c>
      <c r="AJ33" s="9"/>
      <c r="AK33" s="9"/>
    </row>
    <row r="34" spans="1:37" ht="82.5" customHeight="1">
      <c r="A34" s="46"/>
      <c r="B34" s="56"/>
      <c r="C34" s="90"/>
      <c r="D34" s="59"/>
      <c r="E34" s="89"/>
      <c r="F34" s="89"/>
      <c r="G34" s="27" t="s">
        <v>15</v>
      </c>
      <c r="H34" s="62"/>
      <c r="I34" s="62"/>
      <c r="J34" s="62"/>
      <c r="K34" s="62"/>
      <c r="L34" s="62"/>
      <c r="M34" s="62"/>
      <c r="N34" s="62"/>
      <c r="O34" s="62"/>
      <c r="P34" s="62"/>
      <c r="Q34" s="62"/>
      <c r="R34" s="62"/>
      <c r="S34" s="62"/>
      <c r="T34" s="62">
        <v>1</v>
      </c>
      <c r="U34" s="62"/>
      <c r="V34" s="62"/>
      <c r="W34" s="62"/>
      <c r="X34" s="62"/>
      <c r="Y34" s="62"/>
      <c r="Z34" s="30">
        <f t="shared" si="0"/>
        <v>1</v>
      </c>
      <c r="AA34" s="45"/>
      <c r="AB34" s="36">
        <v>0</v>
      </c>
      <c r="AC34" s="36">
        <v>0</v>
      </c>
      <c r="AD34" s="36">
        <v>0</v>
      </c>
      <c r="AE34" s="36">
        <v>0</v>
      </c>
      <c r="AF34" s="36">
        <v>1452708.17</v>
      </c>
      <c r="AG34" s="36">
        <v>0</v>
      </c>
      <c r="AH34" s="35">
        <f t="shared" si="1"/>
        <v>1452708.17</v>
      </c>
      <c r="AI34" s="45"/>
      <c r="AJ34" s="10"/>
    </row>
    <row r="35" spans="1:37" ht="96.75" customHeight="1">
      <c r="A35" s="46">
        <v>14</v>
      </c>
      <c r="B35" s="56" t="s">
        <v>21</v>
      </c>
      <c r="C35" s="90" t="s">
        <v>90</v>
      </c>
      <c r="D35" s="87" t="s">
        <v>36</v>
      </c>
      <c r="E35" s="88" t="s">
        <v>99</v>
      </c>
      <c r="F35" s="88" t="s">
        <v>95</v>
      </c>
      <c r="G35" s="27" t="s">
        <v>14</v>
      </c>
      <c r="H35" s="62">
        <v>1</v>
      </c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2"/>
      <c r="W35" s="62"/>
      <c r="X35" s="62"/>
      <c r="Y35" s="62"/>
      <c r="Z35" s="30">
        <f t="shared" si="0"/>
        <v>1</v>
      </c>
      <c r="AA35" s="45">
        <f t="shared" ref="AA35" si="5">Z36/Z35*100</f>
        <v>100</v>
      </c>
      <c r="AB35" s="34">
        <v>371754.68</v>
      </c>
      <c r="AC35" s="34">
        <v>0</v>
      </c>
      <c r="AD35" s="34">
        <v>0</v>
      </c>
      <c r="AE35" s="34">
        <v>0</v>
      </c>
      <c r="AF35" s="34">
        <v>0</v>
      </c>
      <c r="AG35" s="34">
        <v>0</v>
      </c>
      <c r="AH35" s="35">
        <f t="shared" si="1"/>
        <v>371754.68</v>
      </c>
      <c r="AI35" s="45">
        <f>AH36/AH35*100</f>
        <v>131.40323882405463</v>
      </c>
    </row>
    <row r="36" spans="1:37" ht="83.25" customHeight="1">
      <c r="A36" s="46"/>
      <c r="B36" s="56"/>
      <c r="C36" s="90"/>
      <c r="D36" s="87"/>
      <c r="E36" s="88"/>
      <c r="F36" s="88"/>
      <c r="G36" s="27" t="s">
        <v>15</v>
      </c>
      <c r="H36" s="62">
        <v>1</v>
      </c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2"/>
      <c r="W36" s="62"/>
      <c r="X36" s="62"/>
      <c r="Y36" s="62"/>
      <c r="Z36" s="30">
        <f t="shared" si="0"/>
        <v>1</v>
      </c>
      <c r="AA36" s="45"/>
      <c r="AB36" s="36">
        <v>488497.69</v>
      </c>
      <c r="AC36" s="36">
        <v>0</v>
      </c>
      <c r="AD36" s="36">
        <v>0</v>
      </c>
      <c r="AE36" s="36">
        <v>0</v>
      </c>
      <c r="AF36" s="36">
        <v>0</v>
      </c>
      <c r="AG36" s="36">
        <v>0</v>
      </c>
      <c r="AH36" s="35">
        <f t="shared" si="1"/>
        <v>488497.69</v>
      </c>
      <c r="AI36" s="45"/>
    </row>
    <row r="37" spans="1:37" ht="95.25" customHeight="1">
      <c r="A37" s="46">
        <v>15</v>
      </c>
      <c r="B37" s="56" t="s">
        <v>21</v>
      </c>
      <c r="C37" s="90" t="s">
        <v>91</v>
      </c>
      <c r="D37" s="59" t="s">
        <v>37</v>
      </c>
      <c r="E37" s="88" t="s">
        <v>100</v>
      </c>
      <c r="F37" s="88" t="s">
        <v>96</v>
      </c>
      <c r="G37" s="27" t="s">
        <v>14</v>
      </c>
      <c r="H37" s="62">
        <v>1</v>
      </c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2"/>
      <c r="W37" s="62"/>
      <c r="X37" s="62"/>
      <c r="Y37" s="62"/>
      <c r="Z37" s="30">
        <f t="shared" si="0"/>
        <v>1</v>
      </c>
      <c r="AA37" s="45">
        <f t="shared" ref="AA37" si="6">Z38/Z37*100</f>
        <v>100</v>
      </c>
      <c r="AB37" s="34">
        <v>403845.08</v>
      </c>
      <c r="AC37" s="34">
        <v>0</v>
      </c>
      <c r="AD37" s="34">
        <v>0</v>
      </c>
      <c r="AE37" s="34">
        <v>0</v>
      </c>
      <c r="AF37" s="34">
        <v>0</v>
      </c>
      <c r="AG37" s="34">
        <v>0</v>
      </c>
      <c r="AH37" s="35">
        <f t="shared" si="1"/>
        <v>403845.08</v>
      </c>
      <c r="AI37" s="45">
        <f>AH38/AH37*100</f>
        <v>128.90787229598041</v>
      </c>
    </row>
    <row r="38" spans="1:37" ht="118.5" customHeight="1">
      <c r="A38" s="46"/>
      <c r="B38" s="56"/>
      <c r="C38" s="90"/>
      <c r="D38" s="59"/>
      <c r="E38" s="88"/>
      <c r="F38" s="88"/>
      <c r="G38" s="27" t="s">
        <v>15</v>
      </c>
      <c r="H38" s="62">
        <v>1</v>
      </c>
      <c r="I38" s="62"/>
      <c r="J38" s="62"/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2"/>
      <c r="W38" s="62"/>
      <c r="X38" s="62"/>
      <c r="Y38" s="62"/>
      <c r="Z38" s="30">
        <f t="shared" si="0"/>
        <v>1</v>
      </c>
      <c r="AA38" s="45"/>
      <c r="AB38" s="36">
        <v>520588.1</v>
      </c>
      <c r="AC38" s="36">
        <v>0</v>
      </c>
      <c r="AD38" s="36">
        <v>0</v>
      </c>
      <c r="AE38" s="36">
        <v>0</v>
      </c>
      <c r="AF38" s="36">
        <v>0</v>
      </c>
      <c r="AG38" s="36">
        <v>0</v>
      </c>
      <c r="AH38" s="35">
        <f t="shared" si="1"/>
        <v>520588.1</v>
      </c>
      <c r="AI38" s="45"/>
    </row>
    <row r="39" spans="1:37" ht="100.5" customHeight="1">
      <c r="A39" s="46">
        <v>16</v>
      </c>
      <c r="B39" s="56" t="s">
        <v>21</v>
      </c>
      <c r="C39" s="90" t="s">
        <v>92</v>
      </c>
      <c r="D39" s="59" t="s">
        <v>86</v>
      </c>
      <c r="E39" s="67" t="s">
        <v>101</v>
      </c>
      <c r="F39" s="89" t="s">
        <v>97</v>
      </c>
      <c r="G39" s="27" t="s">
        <v>14</v>
      </c>
      <c r="H39" s="62"/>
      <c r="I39" s="62"/>
      <c r="J39" s="62"/>
      <c r="K39" s="62">
        <v>1</v>
      </c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2"/>
      <c r="W39" s="62"/>
      <c r="X39" s="62"/>
      <c r="Y39" s="62"/>
      <c r="Z39" s="30">
        <f t="shared" si="0"/>
        <v>1</v>
      </c>
      <c r="AA39" s="45">
        <f t="shared" ref="AA39:AA51" si="7">Z40/Z39*100</f>
        <v>100</v>
      </c>
      <c r="AB39" s="34">
        <v>0</v>
      </c>
      <c r="AC39" s="34">
        <v>538230</v>
      </c>
      <c r="AD39" s="34">
        <v>0</v>
      </c>
      <c r="AE39" s="34">
        <v>0</v>
      </c>
      <c r="AF39" s="34">
        <v>0</v>
      </c>
      <c r="AG39" s="34">
        <v>0</v>
      </c>
      <c r="AH39" s="35">
        <f t="shared" si="1"/>
        <v>538230</v>
      </c>
      <c r="AI39" s="45">
        <f>AH40/AH39*100</f>
        <v>121.69029355479999</v>
      </c>
      <c r="AJ39" s="15"/>
    </row>
    <row r="40" spans="1:37" ht="98.25" customHeight="1">
      <c r="A40" s="46"/>
      <c r="B40" s="56"/>
      <c r="C40" s="90"/>
      <c r="D40" s="59"/>
      <c r="E40" s="67"/>
      <c r="F40" s="89"/>
      <c r="G40" s="27" t="s">
        <v>15</v>
      </c>
      <c r="H40" s="62"/>
      <c r="I40" s="62"/>
      <c r="J40" s="62"/>
      <c r="K40" s="62">
        <v>1</v>
      </c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2"/>
      <c r="W40" s="62"/>
      <c r="X40" s="62"/>
      <c r="Y40" s="62"/>
      <c r="Z40" s="30">
        <f t="shared" si="0"/>
        <v>1</v>
      </c>
      <c r="AA40" s="45"/>
      <c r="AB40" s="36">
        <v>0</v>
      </c>
      <c r="AC40" s="36">
        <v>654973.66700000002</v>
      </c>
      <c r="AD40" s="36">
        <v>0</v>
      </c>
      <c r="AE40" s="36">
        <v>0</v>
      </c>
      <c r="AF40" s="36">
        <v>0</v>
      </c>
      <c r="AG40" s="36">
        <v>0</v>
      </c>
      <c r="AH40" s="35">
        <f t="shared" si="1"/>
        <v>654973.66700000002</v>
      </c>
      <c r="AI40" s="45"/>
    </row>
    <row r="41" spans="1:37" ht="49.5" customHeight="1">
      <c r="A41" s="46">
        <v>17</v>
      </c>
      <c r="B41" s="56" t="s">
        <v>21</v>
      </c>
      <c r="C41" s="57" t="s">
        <v>93</v>
      </c>
      <c r="D41" s="59" t="s">
        <v>87</v>
      </c>
      <c r="E41" s="60" t="s">
        <v>102</v>
      </c>
      <c r="F41" s="60" t="s">
        <v>98</v>
      </c>
      <c r="G41" s="27" t="s">
        <v>14</v>
      </c>
      <c r="H41" s="53"/>
      <c r="I41" s="54"/>
      <c r="J41" s="55"/>
      <c r="K41" s="53">
        <v>1</v>
      </c>
      <c r="L41" s="54"/>
      <c r="M41" s="55"/>
      <c r="N41" s="53"/>
      <c r="O41" s="54"/>
      <c r="P41" s="55"/>
      <c r="Q41" s="53"/>
      <c r="R41" s="54"/>
      <c r="S41" s="55"/>
      <c r="T41" s="53"/>
      <c r="U41" s="54"/>
      <c r="V41" s="55"/>
      <c r="W41" s="53"/>
      <c r="X41" s="54"/>
      <c r="Y41" s="55"/>
      <c r="Z41" s="30">
        <f t="shared" si="0"/>
        <v>1</v>
      </c>
      <c r="AA41" s="45">
        <f t="shared" si="7"/>
        <v>100</v>
      </c>
      <c r="AB41" s="36">
        <v>0</v>
      </c>
      <c r="AC41" s="36">
        <v>394795.47</v>
      </c>
      <c r="AD41" s="36">
        <v>0</v>
      </c>
      <c r="AE41" s="36">
        <v>0</v>
      </c>
      <c r="AF41" s="36">
        <v>0</v>
      </c>
      <c r="AG41" s="36">
        <v>0</v>
      </c>
      <c r="AH41" s="35">
        <f t="shared" si="1"/>
        <v>394795.47</v>
      </c>
      <c r="AI41" s="45">
        <f t="shared" ref="AI41" si="8">AH42/AH41*100</f>
        <v>129.57052673375406</v>
      </c>
    </row>
    <row r="42" spans="1:37" ht="53.25" customHeight="1">
      <c r="A42" s="46"/>
      <c r="B42" s="56"/>
      <c r="C42" s="58"/>
      <c r="D42" s="59"/>
      <c r="E42" s="61"/>
      <c r="F42" s="61"/>
      <c r="G42" s="27" t="s">
        <v>15</v>
      </c>
      <c r="H42" s="53"/>
      <c r="I42" s="54"/>
      <c r="J42" s="55"/>
      <c r="K42" s="53">
        <v>1</v>
      </c>
      <c r="L42" s="54"/>
      <c r="M42" s="55"/>
      <c r="N42" s="53"/>
      <c r="O42" s="54"/>
      <c r="P42" s="55"/>
      <c r="Q42" s="53"/>
      <c r="R42" s="54"/>
      <c r="S42" s="55"/>
      <c r="T42" s="53"/>
      <c r="U42" s="54"/>
      <c r="V42" s="55"/>
      <c r="W42" s="53"/>
      <c r="X42" s="54"/>
      <c r="Y42" s="55"/>
      <c r="Z42" s="30">
        <f t="shared" si="0"/>
        <v>1</v>
      </c>
      <c r="AA42" s="45"/>
      <c r="AB42" s="36">
        <v>0</v>
      </c>
      <c r="AC42" s="36">
        <v>511538.57</v>
      </c>
      <c r="AD42" s="36">
        <v>0</v>
      </c>
      <c r="AE42" s="36">
        <v>0</v>
      </c>
      <c r="AF42" s="36">
        <v>0</v>
      </c>
      <c r="AG42" s="36">
        <v>0</v>
      </c>
      <c r="AH42" s="35">
        <f t="shared" si="1"/>
        <v>511538.57</v>
      </c>
      <c r="AI42" s="45"/>
    </row>
    <row r="43" spans="1:37" ht="60.75" customHeight="1">
      <c r="A43" s="46">
        <v>18</v>
      </c>
      <c r="B43" s="56" t="s">
        <v>21</v>
      </c>
      <c r="C43" s="57" t="s">
        <v>94</v>
      </c>
      <c r="D43" s="59" t="s">
        <v>88</v>
      </c>
      <c r="E43" s="60" t="s">
        <v>103</v>
      </c>
      <c r="F43" s="60" t="s">
        <v>98</v>
      </c>
      <c r="G43" s="27" t="s">
        <v>14</v>
      </c>
      <c r="H43" s="53"/>
      <c r="I43" s="54"/>
      <c r="J43" s="55"/>
      <c r="K43" s="53">
        <v>1</v>
      </c>
      <c r="L43" s="54"/>
      <c r="M43" s="55"/>
      <c r="N43" s="53"/>
      <c r="O43" s="54"/>
      <c r="P43" s="55"/>
      <c r="Q43" s="53"/>
      <c r="R43" s="54"/>
      <c r="S43" s="55"/>
      <c r="T43" s="53"/>
      <c r="U43" s="54"/>
      <c r="V43" s="55"/>
      <c r="W43" s="53"/>
      <c r="X43" s="54"/>
      <c r="Y43" s="55"/>
      <c r="Z43" s="30">
        <f t="shared" si="0"/>
        <v>1</v>
      </c>
      <c r="AA43" s="45">
        <f t="shared" si="7"/>
        <v>100</v>
      </c>
      <c r="AB43" s="36">
        <v>0</v>
      </c>
      <c r="AC43" s="36">
        <v>495497.32</v>
      </c>
      <c r="AD43" s="36">
        <v>0</v>
      </c>
      <c r="AE43" s="36">
        <v>0</v>
      </c>
      <c r="AF43" s="36">
        <v>0</v>
      </c>
      <c r="AG43" s="36">
        <v>0</v>
      </c>
      <c r="AH43" s="35">
        <f>SUM(AB43:AG43)</f>
        <v>495497.32</v>
      </c>
      <c r="AI43" s="45">
        <f t="shared" ref="AI43" si="9">AH44/AH43*100</f>
        <v>139.35851963841094</v>
      </c>
    </row>
    <row r="44" spans="1:37" ht="60" customHeight="1">
      <c r="A44" s="46"/>
      <c r="B44" s="56"/>
      <c r="C44" s="58"/>
      <c r="D44" s="59"/>
      <c r="E44" s="61"/>
      <c r="F44" s="61"/>
      <c r="G44" s="27" t="s">
        <v>15</v>
      </c>
      <c r="H44" s="53"/>
      <c r="I44" s="54"/>
      <c r="J44" s="55"/>
      <c r="K44" s="53">
        <v>1</v>
      </c>
      <c r="L44" s="54"/>
      <c r="M44" s="55"/>
      <c r="N44" s="53"/>
      <c r="O44" s="54"/>
      <c r="P44" s="55"/>
      <c r="Q44" s="53"/>
      <c r="R44" s="54"/>
      <c r="S44" s="55"/>
      <c r="T44" s="53"/>
      <c r="U44" s="54"/>
      <c r="V44" s="55"/>
      <c r="W44" s="53"/>
      <c r="X44" s="54"/>
      <c r="Y44" s="55"/>
      <c r="Z44" s="30">
        <f t="shared" si="0"/>
        <v>1</v>
      </c>
      <c r="AA44" s="45"/>
      <c r="AB44" s="36">
        <v>0</v>
      </c>
      <c r="AC44" s="36">
        <v>690517.73</v>
      </c>
      <c r="AD44" s="36">
        <v>0</v>
      </c>
      <c r="AE44" s="36">
        <v>0</v>
      </c>
      <c r="AF44" s="36">
        <v>0</v>
      </c>
      <c r="AG44" s="36">
        <v>0</v>
      </c>
      <c r="AH44" s="35">
        <f t="shared" si="1"/>
        <v>690517.73</v>
      </c>
      <c r="AI44" s="45"/>
    </row>
    <row r="45" spans="1:37" ht="71.25" customHeight="1">
      <c r="A45" s="46">
        <v>19</v>
      </c>
      <c r="B45" s="47" t="s">
        <v>23</v>
      </c>
      <c r="C45" s="47" t="s">
        <v>104</v>
      </c>
      <c r="D45" s="49" t="s">
        <v>38</v>
      </c>
      <c r="E45" s="51" t="s">
        <v>106</v>
      </c>
      <c r="F45" s="51" t="s">
        <v>108</v>
      </c>
      <c r="G45" s="27" t="s">
        <v>14</v>
      </c>
      <c r="H45" s="53">
        <v>1</v>
      </c>
      <c r="I45" s="54"/>
      <c r="J45" s="55"/>
      <c r="K45" s="53">
        <v>1</v>
      </c>
      <c r="L45" s="54"/>
      <c r="M45" s="55"/>
      <c r="N45" s="53">
        <v>1</v>
      </c>
      <c r="O45" s="54"/>
      <c r="P45" s="55"/>
      <c r="Q45" s="53">
        <v>1</v>
      </c>
      <c r="R45" s="54"/>
      <c r="S45" s="55"/>
      <c r="T45" s="53">
        <v>1</v>
      </c>
      <c r="U45" s="54"/>
      <c r="V45" s="55"/>
      <c r="W45" s="53">
        <v>1</v>
      </c>
      <c r="X45" s="54"/>
      <c r="Y45" s="55"/>
      <c r="Z45" s="30">
        <f t="shared" si="0"/>
        <v>6</v>
      </c>
      <c r="AA45" s="45">
        <f t="shared" si="7"/>
        <v>100</v>
      </c>
      <c r="AB45" s="36">
        <v>73317.3</v>
      </c>
      <c r="AC45" s="36">
        <v>73317.3</v>
      </c>
      <c r="AD45" s="36">
        <v>73317.3</v>
      </c>
      <c r="AE45" s="36">
        <v>73317.3</v>
      </c>
      <c r="AF45" s="36">
        <v>73317.3</v>
      </c>
      <c r="AG45" s="36">
        <v>73317.3</v>
      </c>
      <c r="AH45" s="35">
        <f>SUM(AB45:AG45)</f>
        <v>439903.8</v>
      </c>
      <c r="AI45" s="45">
        <f t="shared" ref="AI45" si="10">AH46/AH45*100</f>
        <v>175.24290083422784</v>
      </c>
    </row>
    <row r="46" spans="1:37" ht="57.75" customHeight="1">
      <c r="A46" s="46"/>
      <c r="B46" s="48"/>
      <c r="C46" s="48"/>
      <c r="D46" s="50"/>
      <c r="E46" s="52"/>
      <c r="F46" s="52"/>
      <c r="G46" s="27" t="s">
        <v>15</v>
      </c>
      <c r="H46" s="53">
        <v>1</v>
      </c>
      <c r="I46" s="54"/>
      <c r="J46" s="55"/>
      <c r="K46" s="53">
        <v>1</v>
      </c>
      <c r="L46" s="54"/>
      <c r="M46" s="55"/>
      <c r="N46" s="53">
        <v>1</v>
      </c>
      <c r="O46" s="54"/>
      <c r="P46" s="55"/>
      <c r="Q46" s="53">
        <v>1</v>
      </c>
      <c r="R46" s="54"/>
      <c r="S46" s="55"/>
      <c r="T46" s="53">
        <v>1</v>
      </c>
      <c r="U46" s="54"/>
      <c r="V46" s="55"/>
      <c r="W46" s="53">
        <v>1</v>
      </c>
      <c r="X46" s="54"/>
      <c r="Y46" s="55"/>
      <c r="Z46" s="30">
        <f t="shared" si="0"/>
        <v>6</v>
      </c>
      <c r="AA46" s="45"/>
      <c r="AB46" s="36">
        <v>128483.36333333334</v>
      </c>
      <c r="AC46" s="36">
        <v>128483.36333333334</v>
      </c>
      <c r="AD46" s="36">
        <v>128483.36333333334</v>
      </c>
      <c r="AE46" s="36">
        <v>128483.36333333334</v>
      </c>
      <c r="AF46" s="36">
        <v>128483.36333333334</v>
      </c>
      <c r="AG46" s="36">
        <v>128483.36333333334</v>
      </c>
      <c r="AH46" s="35">
        <f t="shared" si="1"/>
        <v>770900.17999999993</v>
      </c>
      <c r="AI46" s="45"/>
    </row>
    <row r="47" spans="1:37" ht="72" customHeight="1">
      <c r="A47" s="46">
        <v>20</v>
      </c>
      <c r="B47" s="47" t="s">
        <v>23</v>
      </c>
      <c r="C47" s="47" t="s">
        <v>105</v>
      </c>
      <c r="D47" s="49" t="s">
        <v>89</v>
      </c>
      <c r="E47" s="51" t="s">
        <v>107</v>
      </c>
      <c r="F47" s="51" t="s">
        <v>109</v>
      </c>
      <c r="G47" s="27" t="s">
        <v>14</v>
      </c>
      <c r="H47" s="53"/>
      <c r="I47" s="54"/>
      <c r="J47" s="55"/>
      <c r="K47" s="53">
        <v>1</v>
      </c>
      <c r="L47" s="54"/>
      <c r="M47" s="55"/>
      <c r="N47" s="53"/>
      <c r="O47" s="54"/>
      <c r="P47" s="55"/>
      <c r="Q47" s="53">
        <v>1</v>
      </c>
      <c r="R47" s="54"/>
      <c r="S47" s="55"/>
      <c r="T47" s="53"/>
      <c r="U47" s="54"/>
      <c r="V47" s="55"/>
      <c r="W47" s="53">
        <v>1</v>
      </c>
      <c r="X47" s="54"/>
      <c r="Y47" s="55"/>
      <c r="Z47" s="30">
        <f t="shared" si="0"/>
        <v>3</v>
      </c>
      <c r="AA47" s="45">
        <f t="shared" si="7"/>
        <v>100</v>
      </c>
      <c r="AB47" s="36">
        <v>0</v>
      </c>
      <c r="AC47" s="36">
        <v>114549.05</v>
      </c>
      <c r="AD47" s="36">
        <v>0</v>
      </c>
      <c r="AE47" s="36">
        <v>114549.05</v>
      </c>
      <c r="AF47" s="36">
        <v>0</v>
      </c>
      <c r="AG47" s="36">
        <v>114549.05</v>
      </c>
      <c r="AH47" s="35">
        <f t="shared" si="1"/>
        <v>343647.15</v>
      </c>
      <c r="AI47" s="45">
        <f t="shared" ref="AI47" si="11">AH48/AH47*100</f>
        <v>196.31865708765514</v>
      </c>
    </row>
    <row r="48" spans="1:37" ht="65.25" customHeight="1">
      <c r="A48" s="46"/>
      <c r="B48" s="48"/>
      <c r="C48" s="48"/>
      <c r="D48" s="50"/>
      <c r="E48" s="52"/>
      <c r="F48" s="52"/>
      <c r="G48" s="27" t="s">
        <v>15</v>
      </c>
      <c r="H48" s="53"/>
      <c r="I48" s="54"/>
      <c r="J48" s="55"/>
      <c r="K48" s="53">
        <v>1</v>
      </c>
      <c r="L48" s="54"/>
      <c r="M48" s="55"/>
      <c r="N48" s="53"/>
      <c r="O48" s="54"/>
      <c r="P48" s="55"/>
      <c r="Q48" s="53">
        <v>1</v>
      </c>
      <c r="R48" s="54"/>
      <c r="S48" s="55"/>
      <c r="T48" s="53"/>
      <c r="U48" s="54"/>
      <c r="V48" s="55"/>
      <c r="W48" s="53">
        <v>1</v>
      </c>
      <c r="X48" s="54"/>
      <c r="Y48" s="55"/>
      <c r="Z48" s="30">
        <f t="shared" si="0"/>
        <v>3</v>
      </c>
      <c r="AA48" s="45"/>
      <c r="AB48" s="36">
        <v>0</v>
      </c>
      <c r="AC48" s="36">
        <v>224881.15666666665</v>
      </c>
      <c r="AD48" s="36">
        <v>0</v>
      </c>
      <c r="AE48" s="36">
        <v>224881.15666666665</v>
      </c>
      <c r="AF48" s="36">
        <v>0</v>
      </c>
      <c r="AG48" s="36">
        <v>224881.15666666665</v>
      </c>
      <c r="AH48" s="35">
        <f t="shared" si="1"/>
        <v>674643.47</v>
      </c>
      <c r="AI48" s="45"/>
    </row>
    <row r="49" spans="1:38" ht="82.5" customHeight="1">
      <c r="A49" s="46">
        <v>21</v>
      </c>
      <c r="B49" s="47" t="s">
        <v>24</v>
      </c>
      <c r="C49" s="47" t="s">
        <v>46</v>
      </c>
      <c r="D49" s="49" t="s">
        <v>39</v>
      </c>
      <c r="E49" s="51" t="s">
        <v>110</v>
      </c>
      <c r="F49" s="51" t="s">
        <v>111</v>
      </c>
      <c r="G49" s="27" t="s">
        <v>14</v>
      </c>
      <c r="H49" s="53">
        <v>1</v>
      </c>
      <c r="I49" s="54"/>
      <c r="J49" s="55"/>
      <c r="K49" s="53"/>
      <c r="L49" s="54"/>
      <c r="M49" s="55"/>
      <c r="N49" s="53">
        <v>1</v>
      </c>
      <c r="O49" s="54"/>
      <c r="P49" s="55"/>
      <c r="Q49" s="53"/>
      <c r="R49" s="54"/>
      <c r="S49" s="55"/>
      <c r="T49" s="53">
        <v>1</v>
      </c>
      <c r="U49" s="54"/>
      <c r="V49" s="55"/>
      <c r="W49" s="53"/>
      <c r="X49" s="54"/>
      <c r="Y49" s="55"/>
      <c r="Z49" s="30">
        <f t="shared" si="0"/>
        <v>3</v>
      </c>
      <c r="AA49" s="45">
        <f t="shared" si="7"/>
        <v>100</v>
      </c>
      <c r="AB49" s="36">
        <v>360075.83</v>
      </c>
      <c r="AC49" s="36">
        <v>0</v>
      </c>
      <c r="AD49" s="36">
        <v>360075.83</v>
      </c>
      <c r="AE49" s="36">
        <v>0</v>
      </c>
      <c r="AF49" s="36">
        <v>360075.84</v>
      </c>
      <c r="AG49" s="36">
        <v>0</v>
      </c>
      <c r="AH49" s="35">
        <f t="shared" si="1"/>
        <v>1080227.5</v>
      </c>
      <c r="AI49" s="45">
        <f t="shared" ref="AI49" si="12">AH50/AH49*100</f>
        <v>84.918793494888817</v>
      </c>
    </row>
    <row r="50" spans="1:38" ht="79.5" customHeight="1">
      <c r="A50" s="46"/>
      <c r="B50" s="48"/>
      <c r="C50" s="48"/>
      <c r="D50" s="50"/>
      <c r="E50" s="52"/>
      <c r="F50" s="52"/>
      <c r="G50" s="27" t="s">
        <v>15</v>
      </c>
      <c r="H50" s="53">
        <v>1</v>
      </c>
      <c r="I50" s="54"/>
      <c r="J50" s="55"/>
      <c r="K50" s="53"/>
      <c r="L50" s="54"/>
      <c r="M50" s="55"/>
      <c r="N50" s="53">
        <v>1</v>
      </c>
      <c r="O50" s="54"/>
      <c r="P50" s="55"/>
      <c r="Q50" s="53"/>
      <c r="R50" s="54"/>
      <c r="S50" s="55"/>
      <c r="T50" s="53">
        <v>1</v>
      </c>
      <c r="U50" s="54"/>
      <c r="V50" s="55"/>
      <c r="W50" s="53"/>
      <c r="X50" s="54"/>
      <c r="Y50" s="55"/>
      <c r="Z50" s="30">
        <f t="shared" si="0"/>
        <v>3</v>
      </c>
      <c r="AA50" s="45"/>
      <c r="AB50" s="36">
        <v>305772.05333333334</v>
      </c>
      <c r="AC50" s="36">
        <v>0</v>
      </c>
      <c r="AD50" s="36">
        <v>305772.05333333334</v>
      </c>
      <c r="AE50" s="36">
        <v>0</v>
      </c>
      <c r="AF50" s="36">
        <v>305772.05333333334</v>
      </c>
      <c r="AG50" s="36">
        <v>0</v>
      </c>
      <c r="AH50" s="35">
        <f t="shared" si="1"/>
        <v>917316.16</v>
      </c>
      <c r="AI50" s="45"/>
    </row>
    <row r="51" spans="1:38" ht="87.75" customHeight="1">
      <c r="A51" s="46">
        <v>22</v>
      </c>
      <c r="B51" s="47" t="s">
        <v>24</v>
      </c>
      <c r="C51" s="66" t="s">
        <v>47</v>
      </c>
      <c r="D51" s="49" t="s">
        <v>40</v>
      </c>
      <c r="E51" s="67" t="s">
        <v>48</v>
      </c>
      <c r="F51" s="68" t="s">
        <v>112</v>
      </c>
      <c r="G51" s="27" t="s">
        <v>14</v>
      </c>
      <c r="H51" s="62">
        <v>1</v>
      </c>
      <c r="I51" s="62"/>
      <c r="J51" s="62"/>
      <c r="K51" s="62"/>
      <c r="L51" s="62"/>
      <c r="M51" s="62"/>
      <c r="N51" s="62">
        <v>1</v>
      </c>
      <c r="O51" s="62"/>
      <c r="P51" s="62"/>
      <c r="Q51" s="62"/>
      <c r="R51" s="62"/>
      <c r="S51" s="62"/>
      <c r="T51" s="62">
        <v>1</v>
      </c>
      <c r="U51" s="62"/>
      <c r="V51" s="62"/>
      <c r="W51" s="62"/>
      <c r="X51" s="62"/>
      <c r="Y51" s="62"/>
      <c r="Z51" s="30">
        <f t="shared" si="0"/>
        <v>3</v>
      </c>
      <c r="AA51" s="45">
        <f t="shared" si="7"/>
        <v>100</v>
      </c>
      <c r="AB51" s="36">
        <v>420749.64</v>
      </c>
      <c r="AC51" s="34">
        <v>0</v>
      </c>
      <c r="AD51" s="36">
        <v>420749.65</v>
      </c>
      <c r="AE51" s="34">
        <v>0</v>
      </c>
      <c r="AF51" s="36">
        <v>420749.66</v>
      </c>
      <c r="AG51" s="34">
        <v>0</v>
      </c>
      <c r="AH51" s="35">
        <f t="shared" si="1"/>
        <v>1262248.95</v>
      </c>
      <c r="AI51" s="45">
        <f>AH52/AH51*100</f>
        <v>35.794241698517553</v>
      </c>
    </row>
    <row r="52" spans="1:38" ht="99" customHeight="1">
      <c r="A52" s="46"/>
      <c r="B52" s="48"/>
      <c r="C52" s="66"/>
      <c r="D52" s="50"/>
      <c r="E52" s="67"/>
      <c r="F52" s="68"/>
      <c r="G52" s="27" t="s">
        <v>15</v>
      </c>
      <c r="H52" s="62">
        <v>1</v>
      </c>
      <c r="I52" s="62"/>
      <c r="J52" s="62"/>
      <c r="K52" s="62"/>
      <c r="L52" s="62"/>
      <c r="M52" s="62"/>
      <c r="N52" s="62">
        <v>1</v>
      </c>
      <c r="O52" s="62"/>
      <c r="P52" s="62"/>
      <c r="Q52" s="62"/>
      <c r="R52" s="62"/>
      <c r="S52" s="62"/>
      <c r="T52" s="62">
        <v>1</v>
      </c>
      <c r="U52" s="62"/>
      <c r="V52" s="62"/>
      <c r="W52" s="62"/>
      <c r="X52" s="62"/>
      <c r="Y52" s="62"/>
      <c r="Z52" s="30">
        <f t="shared" si="0"/>
        <v>3</v>
      </c>
      <c r="AA52" s="45"/>
      <c r="AB52" s="36">
        <v>150604.14666666664</v>
      </c>
      <c r="AC52" s="34">
        <v>0</v>
      </c>
      <c r="AD52" s="36">
        <v>150604.14666666664</v>
      </c>
      <c r="AE52" s="36">
        <v>0</v>
      </c>
      <c r="AF52" s="36">
        <v>150604.14666666664</v>
      </c>
      <c r="AG52" s="36">
        <v>0</v>
      </c>
      <c r="AH52" s="35">
        <f t="shared" si="1"/>
        <v>451812.43999999994</v>
      </c>
      <c r="AI52" s="45"/>
    </row>
    <row r="53" spans="1:38" ht="34.5" customHeight="1">
      <c r="S53" s="92" t="s">
        <v>114</v>
      </c>
      <c r="T53" s="92"/>
      <c r="U53" s="92"/>
      <c r="V53" s="92"/>
      <c r="W53" s="92"/>
      <c r="X53" s="92"/>
      <c r="Y53" s="92"/>
      <c r="Z53" s="92"/>
      <c r="AA53" s="92"/>
      <c r="AB53" s="41">
        <f>AB9+AB11+AB13+AB15+AB17+AB19+AB21+AB23+AB25+AB27+AB29+AB31+AB33+AB35+AB37+AB39+AB45+AB49+AB51</f>
        <v>2859673.6160000004</v>
      </c>
      <c r="AC53" s="41">
        <f>AC9+AC11+AC13+AC15+AC17+AC19+AC21+AC23+AC25+AC27+AC29+AC31+AC33+AC35+AC37+AC39+AC41+AC43+AC45+AC47</f>
        <v>2285317.3059999999</v>
      </c>
      <c r="AD53" s="41">
        <f>AD9+AD11+AD13+AD15+AD17+AD19+AD21+AD23+AD25+AD27+AD29+AD31+AD33+AD35+AD37+AD39++AD45++AD49+AD51</f>
        <v>1523070.946</v>
      </c>
      <c r="AE53" s="41">
        <f>AE9+AE11+AE13+AE15+AE17+AE19+AE21+AE23+AE25+AE27+AE29+AE31+AE33+AE35+AE37+AE39+AE45+AE47</f>
        <v>590212.18599999999</v>
      </c>
      <c r="AF53" s="41">
        <f>AF9+AF11+AF13+AF15+AF17+AF19+AF21+AF23+AF25+AF27+AF29+AF31+AF33+AF35+AF37+AF39+AF45+AF49+AF51</f>
        <v>3078490.9499999997</v>
      </c>
      <c r="AG53" s="42">
        <f>AG9+AG11+AG13+AG15+AG17+AG19+AG21+AG23+AG25+AG27+AG29+AG31+AG33+AG35+AG37+AG39+AG45+AG47</f>
        <v>785240.99600000016</v>
      </c>
      <c r="AH53" s="43">
        <f>AH9+AH11+AH13+AH15+AH17+AH19+AH21+AH23+AH25+AH27+AH29+AH31+AH33+AH35+AH37+AH39+AH41+AH43+AH45+AH47+AH49+AH51</f>
        <v>11122006</v>
      </c>
      <c r="AI53" s="44"/>
      <c r="AJ53" s="17">
        <v>11122006</v>
      </c>
      <c r="AK53" s="17">
        <f>AJ53-AH53</f>
        <v>0</v>
      </c>
      <c r="AL53" s="15"/>
    </row>
    <row r="54" spans="1:38" ht="22.5" customHeight="1">
      <c r="S54" s="92" t="s">
        <v>115</v>
      </c>
      <c r="T54" s="92"/>
      <c r="U54" s="92"/>
      <c r="V54" s="92"/>
      <c r="W54" s="92"/>
      <c r="X54" s="92"/>
      <c r="Y54" s="92"/>
      <c r="Z54" s="92"/>
      <c r="AA54" s="92"/>
      <c r="AB54" s="41">
        <f>AB10+AB12+AB14+AB16+AB18+AB20+AB22+AB24+AB26+AB28+AB30+AB32+AB34+AB36+AB38+AB40+AB52+AB46+AB50</f>
        <v>3272376.4828333333</v>
      </c>
      <c r="AC54" s="41">
        <f>+AC10+AC12+AC14+AC16+AC18+AC20+AC22+AC24+AC26+AC28+AC30+AC32+AC34+AC36+AC38+AC40+AC42+AC44+AC46+AC48+AC50+AC52</f>
        <v>3118191.699833333</v>
      </c>
      <c r="AD54" s="41">
        <f>AD10+AD12+AD14+AD16+AD18+AD20+AD22+AD24+AD26+AD28+AD30+AD32+AD34+AD36+AD38+AD40+AD46+AD50+AD52</f>
        <v>1492656.7761666665</v>
      </c>
      <c r="AE54" s="41">
        <f>AE10+AE12+AE14+AE16+AE18+AE20+AE22+AE24+AE26+AE28+AE30+AE32+AE34+AE36+AE38+AE40+AE46+AE48</f>
        <v>906313.59949999989</v>
      </c>
      <c r="AF54" s="41">
        <f>AF10+AF12+AF14+AF16+AF18+AF20+AF22+AF24+AF26+AF28+AF30+AF32+AF34+AF36+AF38+AF40+AF46+AF50+AF52</f>
        <v>4133193.1466666665</v>
      </c>
      <c r="AG54" s="41">
        <f>AG10+AG12+AG14+AG16+AG18+AG20+AG22+AG24+AG26+AG28+AG30+AG32+AG34+AG36+AG38+AG40+AG46+AG48</f>
        <v>1197883.0820000002</v>
      </c>
      <c r="AH54" s="43">
        <f>AH10+AH12+AH14+AH16+AH18+AH20+AH22+AH24+AH26+AH28+AH30+AH32+AH34+AH36+AH38+AH40+AH42+AH44+AH46+AH48+AH50+AH52</f>
        <v>14120614.786999999</v>
      </c>
      <c r="AI54" s="44"/>
    </row>
    <row r="67" spans="2:3">
      <c r="C67" s="16"/>
    </row>
    <row r="71" spans="2:3">
      <c r="B71" s="16"/>
    </row>
  </sheetData>
  <mergeCells count="466">
    <mergeCell ref="A2:C2"/>
    <mergeCell ref="D2:AA2"/>
    <mergeCell ref="A3:C3"/>
    <mergeCell ref="D3:AA3"/>
    <mergeCell ref="A4:C4"/>
    <mergeCell ref="A5:C5"/>
    <mergeCell ref="D5:AA5"/>
    <mergeCell ref="AB6:AC6"/>
    <mergeCell ref="A7:A8"/>
    <mergeCell ref="B7:B8"/>
    <mergeCell ref="C7:C8"/>
    <mergeCell ref="D7:F7"/>
    <mergeCell ref="G7:G8"/>
    <mergeCell ref="H7:Y7"/>
    <mergeCell ref="AA7:AA8"/>
    <mergeCell ref="AB7:AH7"/>
    <mergeCell ref="A9:A10"/>
    <mergeCell ref="B9:B10"/>
    <mergeCell ref="C9:C10"/>
    <mergeCell ref="D9:D10"/>
    <mergeCell ref="E9:E10"/>
    <mergeCell ref="F9:F10"/>
    <mergeCell ref="AI7:AI8"/>
    <mergeCell ref="H8:J8"/>
    <mergeCell ref="K8:M8"/>
    <mergeCell ref="N8:P8"/>
    <mergeCell ref="Q8:S8"/>
    <mergeCell ref="T8:V8"/>
    <mergeCell ref="W8:Y8"/>
    <mergeCell ref="E11:E12"/>
    <mergeCell ref="F11:F12"/>
    <mergeCell ref="AA9:AA10"/>
    <mergeCell ref="AI9:AI10"/>
    <mergeCell ref="H10:J10"/>
    <mergeCell ref="K10:M10"/>
    <mergeCell ref="N10:P10"/>
    <mergeCell ref="Q10:S10"/>
    <mergeCell ref="T10:V10"/>
    <mergeCell ref="W10:Y10"/>
    <mergeCell ref="H9:J9"/>
    <mergeCell ref="K9:M9"/>
    <mergeCell ref="N9:P9"/>
    <mergeCell ref="Q9:S9"/>
    <mergeCell ref="T9:V9"/>
    <mergeCell ref="W9:Y9"/>
    <mergeCell ref="A13:A14"/>
    <mergeCell ref="B13:B14"/>
    <mergeCell ref="C13:C14"/>
    <mergeCell ref="D13:D14"/>
    <mergeCell ref="E13:E14"/>
    <mergeCell ref="F13:F14"/>
    <mergeCell ref="AA11:AA12"/>
    <mergeCell ref="AI11:AI12"/>
    <mergeCell ref="H12:J12"/>
    <mergeCell ref="K12:M12"/>
    <mergeCell ref="N12:P12"/>
    <mergeCell ref="Q12:S12"/>
    <mergeCell ref="T12:V12"/>
    <mergeCell ref="W12:Y12"/>
    <mergeCell ref="H11:J11"/>
    <mergeCell ref="K11:M11"/>
    <mergeCell ref="N11:P11"/>
    <mergeCell ref="Q11:S11"/>
    <mergeCell ref="T11:V11"/>
    <mergeCell ref="W11:Y11"/>
    <mergeCell ref="A11:A12"/>
    <mergeCell ref="B11:B12"/>
    <mergeCell ref="C11:C12"/>
    <mergeCell ref="D11:D12"/>
    <mergeCell ref="E15:E16"/>
    <mergeCell ref="F15:F16"/>
    <mergeCell ref="AA13:AA14"/>
    <mergeCell ref="AI13:AI14"/>
    <mergeCell ref="H14:J14"/>
    <mergeCell ref="K14:M14"/>
    <mergeCell ref="N14:P14"/>
    <mergeCell ref="Q14:S14"/>
    <mergeCell ref="T14:V14"/>
    <mergeCell ref="W14:Y14"/>
    <mergeCell ref="H13:J13"/>
    <mergeCell ref="K13:M13"/>
    <mergeCell ref="N13:P13"/>
    <mergeCell ref="Q13:S13"/>
    <mergeCell ref="T13:V13"/>
    <mergeCell ref="W13:Y13"/>
    <mergeCell ref="A17:A18"/>
    <mergeCell ref="B17:B18"/>
    <mergeCell ref="C17:C18"/>
    <mergeCell ref="D17:D18"/>
    <mergeCell ref="E17:E18"/>
    <mergeCell ref="F17:F18"/>
    <mergeCell ref="AA15:AA16"/>
    <mergeCell ref="AI15:AI16"/>
    <mergeCell ref="H16:J16"/>
    <mergeCell ref="K16:M16"/>
    <mergeCell ref="N16:P16"/>
    <mergeCell ref="Q16:S16"/>
    <mergeCell ref="T16:V16"/>
    <mergeCell ref="W16:Y16"/>
    <mergeCell ref="H15:J15"/>
    <mergeCell ref="K15:M15"/>
    <mergeCell ref="N15:P15"/>
    <mergeCell ref="Q15:S15"/>
    <mergeCell ref="T15:V15"/>
    <mergeCell ref="W15:Y15"/>
    <mergeCell ref="A15:A16"/>
    <mergeCell ref="B15:B16"/>
    <mergeCell ref="C15:C16"/>
    <mergeCell ref="D15:D16"/>
    <mergeCell ref="E19:E20"/>
    <mergeCell ref="F19:F20"/>
    <mergeCell ref="AA17:AA18"/>
    <mergeCell ref="AI17:AI18"/>
    <mergeCell ref="H18:J18"/>
    <mergeCell ref="K18:M18"/>
    <mergeCell ref="N18:P18"/>
    <mergeCell ref="Q18:S18"/>
    <mergeCell ref="T18:V18"/>
    <mergeCell ref="W18:Y18"/>
    <mergeCell ref="H17:J17"/>
    <mergeCell ref="K17:M17"/>
    <mergeCell ref="N17:P17"/>
    <mergeCell ref="Q17:S17"/>
    <mergeCell ref="T17:V17"/>
    <mergeCell ref="W17:Y17"/>
    <mergeCell ref="A21:A22"/>
    <mergeCell ref="B21:B22"/>
    <mergeCell ref="C21:C22"/>
    <mergeCell ref="D21:D22"/>
    <mergeCell ref="E21:E22"/>
    <mergeCell ref="F21:F22"/>
    <mergeCell ref="AA19:AA20"/>
    <mergeCell ref="AI19:AI20"/>
    <mergeCell ref="H20:J20"/>
    <mergeCell ref="K20:M20"/>
    <mergeCell ref="N20:P20"/>
    <mergeCell ref="Q20:S20"/>
    <mergeCell ref="T20:V20"/>
    <mergeCell ref="W20:Y20"/>
    <mergeCell ref="H19:J19"/>
    <mergeCell ref="K19:M19"/>
    <mergeCell ref="N19:P19"/>
    <mergeCell ref="Q19:S19"/>
    <mergeCell ref="T19:V19"/>
    <mergeCell ref="W19:Y19"/>
    <mergeCell ref="A19:A20"/>
    <mergeCell ref="B19:B20"/>
    <mergeCell ref="C19:C20"/>
    <mergeCell ref="D19:D20"/>
    <mergeCell ref="E23:E24"/>
    <mergeCell ref="F23:F24"/>
    <mergeCell ref="AA21:AA22"/>
    <mergeCell ref="AI21:AI22"/>
    <mergeCell ref="H22:J22"/>
    <mergeCell ref="K22:M22"/>
    <mergeCell ref="N22:P22"/>
    <mergeCell ref="Q22:S22"/>
    <mergeCell ref="T22:V22"/>
    <mergeCell ref="W22:Y22"/>
    <mergeCell ref="H21:J21"/>
    <mergeCell ref="K21:M21"/>
    <mergeCell ref="N21:P21"/>
    <mergeCell ref="Q21:S21"/>
    <mergeCell ref="T21:V21"/>
    <mergeCell ref="W21:Y21"/>
    <mergeCell ref="A25:A26"/>
    <mergeCell ref="B25:B26"/>
    <mergeCell ref="C25:C26"/>
    <mergeCell ref="D25:D26"/>
    <mergeCell ref="E25:E26"/>
    <mergeCell ref="F25:F26"/>
    <mergeCell ref="AA23:AA24"/>
    <mergeCell ref="AI23:AI24"/>
    <mergeCell ref="H24:J24"/>
    <mergeCell ref="K24:M24"/>
    <mergeCell ref="N24:P24"/>
    <mergeCell ref="Q24:S24"/>
    <mergeCell ref="T24:V24"/>
    <mergeCell ref="W24:Y24"/>
    <mergeCell ref="H23:J23"/>
    <mergeCell ref="K23:M23"/>
    <mergeCell ref="N23:P23"/>
    <mergeCell ref="Q23:S23"/>
    <mergeCell ref="T23:V23"/>
    <mergeCell ref="W23:Y23"/>
    <mergeCell ref="A23:A24"/>
    <mergeCell ref="B23:B24"/>
    <mergeCell ref="C23:C24"/>
    <mergeCell ref="D23:D24"/>
    <mergeCell ref="E27:E28"/>
    <mergeCell ref="F27:F28"/>
    <mergeCell ref="AA25:AA26"/>
    <mergeCell ref="AI25:AI26"/>
    <mergeCell ref="H26:J26"/>
    <mergeCell ref="K26:M26"/>
    <mergeCell ref="N26:P26"/>
    <mergeCell ref="Q26:S26"/>
    <mergeCell ref="T26:V26"/>
    <mergeCell ref="W26:Y26"/>
    <mergeCell ref="H25:J25"/>
    <mergeCell ref="K25:M25"/>
    <mergeCell ref="N25:P25"/>
    <mergeCell ref="Q25:S25"/>
    <mergeCell ref="T25:V25"/>
    <mergeCell ref="W25:Y25"/>
    <mergeCell ref="A29:A30"/>
    <mergeCell ref="B29:B30"/>
    <mergeCell ref="C29:C30"/>
    <mergeCell ref="D29:D30"/>
    <mergeCell ref="E29:E30"/>
    <mergeCell ref="F29:F30"/>
    <mergeCell ref="AA27:AA28"/>
    <mergeCell ref="AI27:AI28"/>
    <mergeCell ref="H28:J28"/>
    <mergeCell ref="K28:M28"/>
    <mergeCell ref="N28:P28"/>
    <mergeCell ref="Q28:S28"/>
    <mergeCell ref="T28:V28"/>
    <mergeCell ref="W28:Y28"/>
    <mergeCell ref="H27:J27"/>
    <mergeCell ref="K27:M27"/>
    <mergeCell ref="N27:P27"/>
    <mergeCell ref="Q27:S27"/>
    <mergeCell ref="T27:V27"/>
    <mergeCell ref="W27:Y27"/>
    <mergeCell ref="A27:A28"/>
    <mergeCell ref="B27:B28"/>
    <mergeCell ref="C27:C28"/>
    <mergeCell ref="D27:D28"/>
    <mergeCell ref="E31:E32"/>
    <mergeCell ref="F31:F32"/>
    <mergeCell ref="AA29:AA30"/>
    <mergeCell ref="AI29:AI30"/>
    <mergeCell ref="H30:J30"/>
    <mergeCell ref="K30:M30"/>
    <mergeCell ref="N30:P30"/>
    <mergeCell ref="Q30:S30"/>
    <mergeCell ref="T30:V30"/>
    <mergeCell ref="W30:Y30"/>
    <mergeCell ref="H29:J29"/>
    <mergeCell ref="K29:M29"/>
    <mergeCell ref="N29:P29"/>
    <mergeCell ref="Q29:S29"/>
    <mergeCell ref="T29:V29"/>
    <mergeCell ref="W29:Y29"/>
    <mergeCell ref="A33:A34"/>
    <mergeCell ref="B33:B34"/>
    <mergeCell ref="C33:C34"/>
    <mergeCell ref="D33:D34"/>
    <mergeCell ref="E33:E34"/>
    <mergeCell ref="F33:F34"/>
    <mergeCell ref="AA31:AA32"/>
    <mergeCell ref="AI31:AI32"/>
    <mergeCell ref="H32:J32"/>
    <mergeCell ref="K32:M32"/>
    <mergeCell ref="N32:P32"/>
    <mergeCell ref="Q32:S32"/>
    <mergeCell ref="T32:V32"/>
    <mergeCell ref="W32:Y32"/>
    <mergeCell ref="H31:J31"/>
    <mergeCell ref="K31:M31"/>
    <mergeCell ref="N31:P31"/>
    <mergeCell ref="Q31:S31"/>
    <mergeCell ref="T31:V31"/>
    <mergeCell ref="W31:Y31"/>
    <mergeCell ref="A31:A32"/>
    <mergeCell ref="B31:B32"/>
    <mergeCell ref="C31:C32"/>
    <mergeCell ref="D31:D32"/>
    <mergeCell ref="E35:E36"/>
    <mergeCell ref="F35:F36"/>
    <mergeCell ref="AA33:AA34"/>
    <mergeCell ref="AI33:AI34"/>
    <mergeCell ref="H34:J34"/>
    <mergeCell ref="K34:M34"/>
    <mergeCell ref="N34:P34"/>
    <mergeCell ref="Q34:S34"/>
    <mergeCell ref="T34:V34"/>
    <mergeCell ref="W34:Y34"/>
    <mergeCell ref="H33:J33"/>
    <mergeCell ref="K33:M33"/>
    <mergeCell ref="N33:P33"/>
    <mergeCell ref="Q33:S33"/>
    <mergeCell ref="T33:V33"/>
    <mergeCell ref="W33:Y33"/>
    <mergeCell ref="A37:A38"/>
    <mergeCell ref="B37:B38"/>
    <mergeCell ref="C37:C38"/>
    <mergeCell ref="D37:D38"/>
    <mergeCell ref="E37:E38"/>
    <mergeCell ref="F37:F38"/>
    <mergeCell ref="AA35:AA36"/>
    <mergeCell ref="AI35:AI36"/>
    <mergeCell ref="H36:J36"/>
    <mergeCell ref="K36:M36"/>
    <mergeCell ref="N36:P36"/>
    <mergeCell ref="Q36:S36"/>
    <mergeCell ref="T36:V36"/>
    <mergeCell ref="W36:Y36"/>
    <mergeCell ref="H35:J35"/>
    <mergeCell ref="K35:M35"/>
    <mergeCell ref="N35:P35"/>
    <mergeCell ref="Q35:S35"/>
    <mergeCell ref="T35:V35"/>
    <mergeCell ref="W35:Y35"/>
    <mergeCell ref="A35:A36"/>
    <mergeCell ref="B35:B36"/>
    <mergeCell ref="C35:C36"/>
    <mergeCell ref="D35:D36"/>
    <mergeCell ref="E39:E40"/>
    <mergeCell ref="F39:F40"/>
    <mergeCell ref="AA37:AA38"/>
    <mergeCell ref="AI37:AI38"/>
    <mergeCell ref="H38:J38"/>
    <mergeCell ref="K38:M38"/>
    <mergeCell ref="N38:P38"/>
    <mergeCell ref="Q38:S38"/>
    <mergeCell ref="T38:V38"/>
    <mergeCell ref="W38:Y38"/>
    <mergeCell ref="H37:J37"/>
    <mergeCell ref="K37:M37"/>
    <mergeCell ref="N37:P37"/>
    <mergeCell ref="Q37:S37"/>
    <mergeCell ref="T37:V37"/>
    <mergeCell ref="W37:Y37"/>
    <mergeCell ref="A41:A42"/>
    <mergeCell ref="B41:B42"/>
    <mergeCell ref="C41:C42"/>
    <mergeCell ref="D41:D42"/>
    <mergeCell ref="E41:E42"/>
    <mergeCell ref="F41:F42"/>
    <mergeCell ref="AA39:AA40"/>
    <mergeCell ref="AI39:AI40"/>
    <mergeCell ref="H40:J40"/>
    <mergeCell ref="K40:M40"/>
    <mergeCell ref="N40:P40"/>
    <mergeCell ref="Q40:S40"/>
    <mergeCell ref="T40:V40"/>
    <mergeCell ref="W40:Y40"/>
    <mergeCell ref="H39:J39"/>
    <mergeCell ref="K39:M39"/>
    <mergeCell ref="N39:P39"/>
    <mergeCell ref="Q39:S39"/>
    <mergeCell ref="T39:V39"/>
    <mergeCell ref="W39:Y39"/>
    <mergeCell ref="A39:A40"/>
    <mergeCell ref="B39:B40"/>
    <mergeCell ref="C39:C40"/>
    <mergeCell ref="D39:D40"/>
    <mergeCell ref="E43:E44"/>
    <mergeCell ref="F43:F44"/>
    <mergeCell ref="AA41:AA42"/>
    <mergeCell ref="AI41:AI42"/>
    <mergeCell ref="H42:J42"/>
    <mergeCell ref="K42:M42"/>
    <mergeCell ref="N42:P42"/>
    <mergeCell ref="Q42:S42"/>
    <mergeCell ref="T42:V42"/>
    <mergeCell ref="W42:Y42"/>
    <mergeCell ref="H41:J41"/>
    <mergeCell ref="K41:M41"/>
    <mergeCell ref="N41:P41"/>
    <mergeCell ref="Q41:S41"/>
    <mergeCell ref="T41:V41"/>
    <mergeCell ref="W41:Y41"/>
    <mergeCell ref="A45:A46"/>
    <mergeCell ref="B45:B46"/>
    <mergeCell ref="C45:C46"/>
    <mergeCell ref="D45:D46"/>
    <mergeCell ref="E45:E46"/>
    <mergeCell ref="F45:F46"/>
    <mergeCell ref="AA43:AA44"/>
    <mergeCell ref="AI43:AI44"/>
    <mergeCell ref="H44:J44"/>
    <mergeCell ref="K44:M44"/>
    <mergeCell ref="N44:P44"/>
    <mergeCell ref="Q44:S44"/>
    <mergeCell ref="T44:V44"/>
    <mergeCell ref="W44:Y44"/>
    <mergeCell ref="H43:J43"/>
    <mergeCell ref="K43:M43"/>
    <mergeCell ref="N43:P43"/>
    <mergeCell ref="Q43:S43"/>
    <mergeCell ref="T43:V43"/>
    <mergeCell ref="W43:Y43"/>
    <mergeCell ref="A43:A44"/>
    <mergeCell ref="B43:B44"/>
    <mergeCell ref="C43:C44"/>
    <mergeCell ref="D43:D44"/>
    <mergeCell ref="E47:E48"/>
    <mergeCell ref="F47:F48"/>
    <mergeCell ref="AA45:AA46"/>
    <mergeCell ref="AI45:AI46"/>
    <mergeCell ref="H46:J46"/>
    <mergeCell ref="K46:M46"/>
    <mergeCell ref="N46:P46"/>
    <mergeCell ref="Q46:S46"/>
    <mergeCell ref="T46:V46"/>
    <mergeCell ref="W46:Y46"/>
    <mergeCell ref="H45:J45"/>
    <mergeCell ref="K45:M45"/>
    <mergeCell ref="N45:P45"/>
    <mergeCell ref="Q45:S45"/>
    <mergeCell ref="T45:V45"/>
    <mergeCell ref="W45:Y45"/>
    <mergeCell ref="A49:A50"/>
    <mergeCell ref="B49:B50"/>
    <mergeCell ref="C49:C50"/>
    <mergeCell ref="D49:D50"/>
    <mergeCell ref="E49:E50"/>
    <mergeCell ref="F49:F50"/>
    <mergeCell ref="AA47:AA48"/>
    <mergeCell ref="AI47:AI48"/>
    <mergeCell ref="H48:J48"/>
    <mergeCell ref="K48:M48"/>
    <mergeCell ref="N48:P48"/>
    <mergeCell ref="Q48:S48"/>
    <mergeCell ref="T48:V48"/>
    <mergeCell ref="W48:Y48"/>
    <mergeCell ref="H47:J47"/>
    <mergeCell ref="K47:M47"/>
    <mergeCell ref="N47:P47"/>
    <mergeCell ref="Q47:S47"/>
    <mergeCell ref="T47:V47"/>
    <mergeCell ref="W47:Y47"/>
    <mergeCell ref="A47:A48"/>
    <mergeCell ref="B47:B48"/>
    <mergeCell ref="C47:C48"/>
    <mergeCell ref="D47:D48"/>
    <mergeCell ref="AI49:AI50"/>
    <mergeCell ref="H50:J50"/>
    <mergeCell ref="K50:M50"/>
    <mergeCell ref="N50:P50"/>
    <mergeCell ref="Q50:S50"/>
    <mergeCell ref="T50:V50"/>
    <mergeCell ref="W50:Y50"/>
    <mergeCell ref="H49:J49"/>
    <mergeCell ref="K49:M49"/>
    <mergeCell ref="N49:P49"/>
    <mergeCell ref="Q49:S49"/>
    <mergeCell ref="T49:V49"/>
    <mergeCell ref="W49:Y49"/>
    <mergeCell ref="S53:AA53"/>
    <mergeCell ref="S54:AA54"/>
    <mergeCell ref="A1:AI1"/>
    <mergeCell ref="AA51:AA52"/>
    <mergeCell ref="AI51:AI52"/>
    <mergeCell ref="H52:J52"/>
    <mergeCell ref="K52:M52"/>
    <mergeCell ref="N52:P52"/>
    <mergeCell ref="Q52:S52"/>
    <mergeCell ref="T52:V52"/>
    <mergeCell ref="W52:Y52"/>
    <mergeCell ref="H51:J51"/>
    <mergeCell ref="K51:M51"/>
    <mergeCell ref="N51:P51"/>
    <mergeCell ref="Q51:S51"/>
    <mergeCell ref="T51:V51"/>
    <mergeCell ref="W51:Y51"/>
    <mergeCell ref="A51:A52"/>
    <mergeCell ref="B51:B52"/>
    <mergeCell ref="C51:C52"/>
    <mergeCell ref="D51:D52"/>
    <mergeCell ref="E51:E52"/>
    <mergeCell ref="F51:F52"/>
    <mergeCell ref="AA49:AA50"/>
  </mergeCells>
  <conditionalFormatting sqref="AI9:AI50 AA9:AA52">
    <cfRule type="cellIs" dxfId="7" priority="5" operator="between">
      <formula>0</formula>
      <formula>70</formula>
    </cfRule>
    <cfRule type="cellIs" dxfId="6" priority="6" operator="between">
      <formula>71</formula>
      <formula>89</formula>
    </cfRule>
    <cfRule type="cellIs" dxfId="5" priority="7" operator="between">
      <formula>71</formula>
      <formula>79</formula>
    </cfRule>
    <cfRule type="cellIs" dxfId="4" priority="8" operator="greaterThan">
      <formula>90</formula>
    </cfRule>
  </conditionalFormatting>
  <conditionalFormatting sqref="AI51:AI52">
    <cfRule type="cellIs" dxfId="3" priority="1" operator="between">
      <formula>0</formula>
      <formula>70</formula>
    </cfRule>
    <cfRule type="cellIs" dxfId="2" priority="2" operator="between">
      <formula>71</formula>
      <formula>89</formula>
    </cfRule>
    <cfRule type="cellIs" dxfId="1" priority="3" operator="between">
      <formula>71</formula>
      <formula>79</formula>
    </cfRule>
    <cfRule type="cellIs" dxfId="0" priority="4" operator="greaterThan">
      <formula>90</formula>
    </cfRule>
  </conditionalFormatting>
  <pageMargins left="2.1250000000000002E-2" right="4.6875E-2" top="1.0359375" bottom="0.796875" header="3.1875000000000001E-2" footer="0.15748031496062992"/>
  <pageSetup scale="51" orientation="landscape" r:id="rId1"/>
  <colBreaks count="1" manualBreakCount="1">
    <brk id="35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AVANCE POA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GARNET MARIN</dc:creator>
  <cp:lastModifiedBy>ISIDRO MARIN L</cp:lastModifiedBy>
  <cp:lastPrinted>2020-09-30T23:26:58Z</cp:lastPrinted>
  <dcterms:created xsi:type="dcterms:W3CDTF">2020-03-08T22:14:04Z</dcterms:created>
  <dcterms:modified xsi:type="dcterms:W3CDTF">2020-10-02T08:43:38Z</dcterms:modified>
</cp:coreProperties>
</file>